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!Projektum\2021\!Zakázky\P-05-2021 - DD Božice - hromosvod\09 ROZPOČET\20210311 - Rozděleno na SO bez SO 03\"/>
    </mc:Choice>
  </mc:AlternateContent>
  <xr:revisionPtr revIDLastSave="0" documentId="8_{AD6C1B38-95F2-4303-8180-39626B9A8D30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4 01 Naklady" sheetId="12" r:id="rId4"/>
    <sheet name="SO 01 01 Pol" sheetId="13" r:id="rId5"/>
    <sheet name="SO 02 01 Pol" sheetId="14" r:id="rId6"/>
  </sheets>
  <externalReferences>
    <externalReference r:id="rId7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'SO 01 01 Pol'!$1:$7</definedName>
    <definedName name="_xlnm.Print_Titles" localSheetId="5">'SO 02 01 Pol'!$1:$7</definedName>
    <definedName name="_xlnm.Print_Titles" localSheetId="3">'SO 04 01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'SO 01 01 Pol'!$A$1:$X$94</definedName>
    <definedName name="_xlnm.Print_Area" localSheetId="5">'SO 02 01 Pol'!$A$1:$X$96</definedName>
    <definedName name="_xlnm.Print_Area" localSheetId="3">'SO 04 01 Naklady'!$A$1:$X$18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G46" i="1"/>
  <c r="F46" i="1"/>
  <c r="G45" i="1"/>
  <c r="F45" i="1"/>
  <c r="G44" i="1"/>
  <c r="F44" i="1"/>
  <c r="G43" i="1"/>
  <c r="F43" i="1"/>
  <c r="G41" i="1"/>
  <c r="F41" i="1"/>
  <c r="G40" i="1"/>
  <c r="F40" i="1"/>
  <c r="G39" i="1"/>
  <c r="F39" i="1"/>
  <c r="G95" i="14"/>
  <c r="BA88" i="14"/>
  <c r="BA54" i="14"/>
  <c r="BA51" i="14"/>
  <c r="BA36" i="14"/>
  <c r="BA20" i="14"/>
  <c r="BA17" i="14"/>
  <c r="G9" i="14"/>
  <c r="M9" i="14" s="1"/>
  <c r="I9" i="14"/>
  <c r="I8" i="14" s="1"/>
  <c r="K9" i="14"/>
  <c r="K8" i="14" s="1"/>
  <c r="O9" i="14"/>
  <c r="Q9" i="14"/>
  <c r="Q8" i="14" s="1"/>
  <c r="V9" i="14"/>
  <c r="V8" i="14" s="1"/>
  <c r="G14" i="14"/>
  <c r="I14" i="14"/>
  <c r="K14" i="14"/>
  <c r="M14" i="14"/>
  <c r="O14" i="14"/>
  <c r="Q14" i="14"/>
  <c r="V14" i="14"/>
  <c r="G16" i="14"/>
  <c r="I16" i="14"/>
  <c r="K16" i="14"/>
  <c r="M16" i="14"/>
  <c r="O16" i="14"/>
  <c r="Q16" i="14"/>
  <c r="V16" i="14"/>
  <c r="G19" i="14"/>
  <c r="M19" i="14" s="1"/>
  <c r="I19" i="14"/>
  <c r="K19" i="14"/>
  <c r="O19" i="14"/>
  <c r="O8" i="14" s="1"/>
  <c r="Q19" i="14"/>
  <c r="V19" i="14"/>
  <c r="G35" i="14"/>
  <c r="I35" i="14"/>
  <c r="K35" i="14"/>
  <c r="M35" i="14"/>
  <c r="O35" i="14"/>
  <c r="Q35" i="14"/>
  <c r="V35" i="14"/>
  <c r="G38" i="14"/>
  <c r="M38" i="14" s="1"/>
  <c r="I38" i="14"/>
  <c r="K38" i="14"/>
  <c r="O38" i="14"/>
  <c r="Q38" i="14"/>
  <c r="V38" i="14"/>
  <c r="G42" i="14"/>
  <c r="I42" i="14"/>
  <c r="K42" i="14"/>
  <c r="M42" i="14"/>
  <c r="O42" i="14"/>
  <c r="Q42" i="14"/>
  <c r="V42" i="14"/>
  <c r="G48" i="14"/>
  <c r="I48" i="14"/>
  <c r="I47" i="14" s="1"/>
  <c r="K48" i="14"/>
  <c r="K47" i="14" s="1"/>
  <c r="M48" i="14"/>
  <c r="O48" i="14"/>
  <c r="Q48" i="14"/>
  <c r="Q47" i="14" s="1"/>
  <c r="V48" i="14"/>
  <c r="V47" i="14" s="1"/>
  <c r="G50" i="14"/>
  <c r="M50" i="14" s="1"/>
  <c r="I50" i="14"/>
  <c r="K50" i="14"/>
  <c r="O50" i="14"/>
  <c r="Q50" i="14"/>
  <c r="V50" i="14"/>
  <c r="G53" i="14"/>
  <c r="I53" i="14"/>
  <c r="K53" i="14"/>
  <c r="M53" i="14"/>
  <c r="O53" i="14"/>
  <c r="Q53" i="14"/>
  <c r="V53" i="14"/>
  <c r="G57" i="14"/>
  <c r="M57" i="14" s="1"/>
  <c r="I57" i="14"/>
  <c r="K57" i="14"/>
  <c r="O57" i="14"/>
  <c r="O47" i="14" s="1"/>
  <c r="Q57" i="14"/>
  <c r="V57" i="14"/>
  <c r="G62" i="14"/>
  <c r="I62" i="14"/>
  <c r="K62" i="14"/>
  <c r="M62" i="14"/>
  <c r="O62" i="14"/>
  <c r="Q62" i="14"/>
  <c r="V62" i="14"/>
  <c r="K69" i="14"/>
  <c r="V69" i="14"/>
  <c r="G70" i="14"/>
  <c r="I70" i="14"/>
  <c r="I69" i="14" s="1"/>
  <c r="K70" i="14"/>
  <c r="M70" i="14"/>
  <c r="O70" i="14"/>
  <c r="Q70" i="14"/>
  <c r="Q69" i="14" s="1"/>
  <c r="V70" i="14"/>
  <c r="G75" i="14"/>
  <c r="G69" i="14" s="1"/>
  <c r="I75" i="14"/>
  <c r="K75" i="14"/>
  <c r="O75" i="14"/>
  <c r="O69" i="14" s="1"/>
  <c r="Q75" i="14"/>
  <c r="V75" i="14"/>
  <c r="I79" i="14"/>
  <c r="Q79" i="14"/>
  <c r="G80" i="14"/>
  <c r="G79" i="14" s="1"/>
  <c r="I80" i="14"/>
  <c r="K80" i="14"/>
  <c r="K79" i="14" s="1"/>
  <c r="O80" i="14"/>
  <c r="O79" i="14" s="1"/>
  <c r="Q80" i="14"/>
  <c r="V80" i="14"/>
  <c r="V79" i="14" s="1"/>
  <c r="G83" i="14"/>
  <c r="I83" i="14"/>
  <c r="K83" i="14"/>
  <c r="M83" i="14"/>
  <c r="O83" i="14"/>
  <c r="Q83" i="14"/>
  <c r="V83" i="14"/>
  <c r="G86" i="14"/>
  <c r="K86" i="14"/>
  <c r="O86" i="14"/>
  <c r="V86" i="14"/>
  <c r="G87" i="14"/>
  <c r="M87" i="14" s="1"/>
  <c r="M86" i="14" s="1"/>
  <c r="I87" i="14"/>
  <c r="I86" i="14" s="1"/>
  <c r="K87" i="14"/>
  <c r="O87" i="14"/>
  <c r="Q87" i="14"/>
  <c r="Q86" i="14" s="1"/>
  <c r="V87" i="14"/>
  <c r="K89" i="14"/>
  <c r="V89" i="14"/>
  <c r="G90" i="14"/>
  <c r="I90" i="14"/>
  <c r="K90" i="14"/>
  <c r="M90" i="14"/>
  <c r="O90" i="14"/>
  <c r="Q90" i="14"/>
  <c r="V90" i="14"/>
  <c r="G92" i="14"/>
  <c r="G89" i="14" s="1"/>
  <c r="I92" i="14"/>
  <c r="K92" i="14"/>
  <c r="O92" i="14"/>
  <c r="O89" i="14" s="1"/>
  <c r="Q92" i="14"/>
  <c r="V92" i="14"/>
  <c r="G93" i="14"/>
  <c r="M93" i="14" s="1"/>
  <c r="I93" i="14"/>
  <c r="I89" i="14" s="1"/>
  <c r="K93" i="14"/>
  <c r="O93" i="14"/>
  <c r="Q93" i="14"/>
  <c r="Q89" i="14" s="1"/>
  <c r="V93" i="14"/>
  <c r="AF95" i="14"/>
  <c r="G93" i="13"/>
  <c r="BA86" i="13"/>
  <c r="BA46" i="13"/>
  <c r="BA36" i="13"/>
  <c r="BA25" i="13"/>
  <c r="BA22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4" i="13"/>
  <c r="I14" i="13"/>
  <c r="K14" i="13"/>
  <c r="M14" i="13"/>
  <c r="O14" i="13"/>
  <c r="Q14" i="13"/>
  <c r="V14" i="13"/>
  <c r="G17" i="13"/>
  <c r="I17" i="13"/>
  <c r="K17" i="13"/>
  <c r="M17" i="13"/>
  <c r="O17" i="13"/>
  <c r="Q17" i="13"/>
  <c r="V17" i="13"/>
  <c r="G21" i="13"/>
  <c r="M21" i="13" s="1"/>
  <c r="I21" i="13"/>
  <c r="K21" i="13"/>
  <c r="O21" i="13"/>
  <c r="O8" i="13" s="1"/>
  <c r="Q21" i="13"/>
  <c r="V21" i="13"/>
  <c r="G24" i="13"/>
  <c r="M24" i="13" s="1"/>
  <c r="I24" i="13"/>
  <c r="K24" i="13"/>
  <c r="O24" i="13"/>
  <c r="Q24" i="13"/>
  <c r="V24" i="13"/>
  <c r="G35" i="13"/>
  <c r="I35" i="13"/>
  <c r="K35" i="13"/>
  <c r="M35" i="13"/>
  <c r="O35" i="13"/>
  <c r="Q35" i="13"/>
  <c r="V35" i="13"/>
  <c r="G38" i="13"/>
  <c r="I38" i="13"/>
  <c r="K38" i="13"/>
  <c r="M38" i="13"/>
  <c r="O38" i="13"/>
  <c r="Q38" i="13"/>
  <c r="V38" i="13"/>
  <c r="G43" i="13"/>
  <c r="M43" i="13" s="1"/>
  <c r="I43" i="13"/>
  <c r="I42" i="13" s="1"/>
  <c r="K43" i="13"/>
  <c r="K42" i="13" s="1"/>
  <c r="O43" i="13"/>
  <c r="Q43" i="13"/>
  <c r="Q42" i="13" s="1"/>
  <c r="V43" i="13"/>
  <c r="V42" i="13" s="1"/>
  <c r="G45" i="13"/>
  <c r="I45" i="13"/>
  <c r="K45" i="13"/>
  <c r="M45" i="13"/>
  <c r="O45" i="13"/>
  <c r="Q45" i="13"/>
  <c r="V45" i="13"/>
  <c r="G48" i="13"/>
  <c r="I48" i="13"/>
  <c r="K48" i="13"/>
  <c r="M48" i="13"/>
  <c r="O48" i="13"/>
  <c r="Q48" i="13"/>
  <c r="V48" i="13"/>
  <c r="G54" i="13"/>
  <c r="M54" i="13" s="1"/>
  <c r="I54" i="13"/>
  <c r="K54" i="13"/>
  <c r="O54" i="13"/>
  <c r="O42" i="13" s="1"/>
  <c r="Q54" i="13"/>
  <c r="V54" i="13"/>
  <c r="G57" i="13"/>
  <c r="I57" i="13"/>
  <c r="O57" i="13"/>
  <c r="Q57" i="13"/>
  <c r="G58" i="13"/>
  <c r="I58" i="13"/>
  <c r="K58" i="13"/>
  <c r="K57" i="13" s="1"/>
  <c r="M58" i="13"/>
  <c r="M57" i="13" s="1"/>
  <c r="O58" i="13"/>
  <c r="Q58" i="13"/>
  <c r="V58" i="13"/>
  <c r="V57" i="13" s="1"/>
  <c r="G63" i="13"/>
  <c r="I63" i="13"/>
  <c r="K63" i="13"/>
  <c r="M63" i="13"/>
  <c r="O63" i="13"/>
  <c r="Q63" i="13"/>
  <c r="V63" i="13"/>
  <c r="G67" i="13"/>
  <c r="O67" i="13"/>
  <c r="G68" i="13"/>
  <c r="M68" i="13" s="1"/>
  <c r="M67" i="13" s="1"/>
  <c r="I68" i="13"/>
  <c r="I67" i="13" s="1"/>
  <c r="K68" i="13"/>
  <c r="K67" i="13" s="1"/>
  <c r="O68" i="13"/>
  <c r="Q68" i="13"/>
  <c r="Q67" i="13" s="1"/>
  <c r="V68" i="13"/>
  <c r="V67" i="13" s="1"/>
  <c r="G71" i="13"/>
  <c r="I71" i="13"/>
  <c r="K71" i="13"/>
  <c r="M71" i="13"/>
  <c r="O71" i="13"/>
  <c r="Q71" i="13"/>
  <c r="V71" i="13"/>
  <c r="K74" i="13"/>
  <c r="V74" i="13"/>
  <c r="G75" i="13"/>
  <c r="G74" i="13" s="1"/>
  <c r="I75" i="13"/>
  <c r="I74" i="13" s="1"/>
  <c r="K75" i="13"/>
  <c r="O75" i="13"/>
  <c r="O74" i="13" s="1"/>
  <c r="Q75" i="13"/>
  <c r="Q74" i="13" s="1"/>
  <c r="V75" i="13"/>
  <c r="G79" i="13"/>
  <c r="M79" i="13" s="1"/>
  <c r="I79" i="13"/>
  <c r="K79" i="13"/>
  <c r="O79" i="13"/>
  <c r="Q79" i="13"/>
  <c r="V79" i="13"/>
  <c r="I84" i="13"/>
  <c r="K84" i="13"/>
  <c r="Q84" i="13"/>
  <c r="V84" i="13"/>
  <c r="G85" i="13"/>
  <c r="G84" i="13" s="1"/>
  <c r="I85" i="13"/>
  <c r="K85" i="13"/>
  <c r="M85" i="13"/>
  <c r="M84" i="13" s="1"/>
  <c r="O85" i="13"/>
  <c r="O84" i="13" s="1"/>
  <c r="Q85" i="13"/>
  <c r="V85" i="13"/>
  <c r="G87" i="13"/>
  <c r="O87" i="13"/>
  <c r="G88" i="13"/>
  <c r="M88" i="13" s="1"/>
  <c r="M87" i="13" s="1"/>
  <c r="I88" i="13"/>
  <c r="I87" i="13" s="1"/>
  <c r="K88" i="13"/>
  <c r="K87" i="13" s="1"/>
  <c r="O88" i="13"/>
  <c r="Q88" i="13"/>
  <c r="Q87" i="13" s="1"/>
  <c r="V88" i="13"/>
  <c r="V87" i="13" s="1"/>
  <c r="G90" i="13"/>
  <c r="I90" i="13"/>
  <c r="K90" i="13"/>
  <c r="M90" i="13"/>
  <c r="O90" i="13"/>
  <c r="Q90" i="13"/>
  <c r="V90" i="13"/>
  <c r="G91" i="13"/>
  <c r="I91" i="13"/>
  <c r="K91" i="13"/>
  <c r="M91" i="13"/>
  <c r="O91" i="13"/>
  <c r="Q91" i="13"/>
  <c r="V91" i="13"/>
  <c r="AE93" i="13"/>
  <c r="AF93" i="13"/>
  <c r="G17" i="12"/>
  <c r="BA15" i="12"/>
  <c r="BA10" i="12"/>
  <c r="G8" i="12"/>
  <c r="O8" i="12"/>
  <c r="G9" i="12"/>
  <c r="I9" i="12"/>
  <c r="I8" i="12" s="1"/>
  <c r="K9" i="12"/>
  <c r="K8" i="12" s="1"/>
  <c r="M9" i="12"/>
  <c r="O9" i="12"/>
  <c r="Q9" i="12"/>
  <c r="Q8" i="12" s="1"/>
  <c r="V9" i="12"/>
  <c r="V8" i="12" s="1"/>
  <c r="G11" i="12"/>
  <c r="M11" i="12" s="1"/>
  <c r="I11" i="12"/>
  <c r="K11" i="12"/>
  <c r="O11" i="12"/>
  <c r="Q11" i="12"/>
  <c r="V11" i="12"/>
  <c r="G14" i="12"/>
  <c r="M14" i="12" s="1"/>
  <c r="M13" i="12" s="1"/>
  <c r="I14" i="12"/>
  <c r="I13" i="12" s="1"/>
  <c r="K14" i="12"/>
  <c r="K13" i="12" s="1"/>
  <c r="O14" i="12"/>
  <c r="O13" i="12" s="1"/>
  <c r="Q14" i="12"/>
  <c r="Q13" i="12" s="1"/>
  <c r="V14" i="12"/>
  <c r="V13" i="12" s="1"/>
  <c r="AF17" i="12"/>
  <c r="I20" i="1"/>
  <c r="I19" i="1"/>
  <c r="I18" i="1"/>
  <c r="I17" i="1"/>
  <c r="I16" i="1"/>
  <c r="I63" i="1"/>
  <c r="J62" i="1" s="1"/>
  <c r="F47" i="1"/>
  <c r="G23" i="1" s="1"/>
  <c r="G47" i="1"/>
  <c r="G25" i="1" s="1"/>
  <c r="H47" i="1"/>
  <c r="I47" i="1"/>
  <c r="J46" i="1" s="1"/>
  <c r="I46" i="1"/>
  <c r="I45" i="1"/>
  <c r="I44" i="1"/>
  <c r="I43" i="1"/>
  <c r="I41" i="1"/>
  <c r="I40" i="1"/>
  <c r="I39" i="1"/>
  <c r="J28" i="1"/>
  <c r="J26" i="1"/>
  <c r="G38" i="1"/>
  <c r="F38" i="1"/>
  <c r="J23" i="1"/>
  <c r="J24" i="1"/>
  <c r="J25" i="1"/>
  <c r="J27" i="1"/>
  <c r="E24" i="1"/>
  <c r="G24" i="1"/>
  <c r="E26" i="1"/>
  <c r="G26" i="1"/>
  <c r="J55" i="1" l="1"/>
  <c r="J56" i="1"/>
  <c r="J58" i="1"/>
  <c r="J60" i="1"/>
  <c r="J54" i="1"/>
  <c r="J57" i="1"/>
  <c r="J59" i="1"/>
  <c r="J61" i="1"/>
  <c r="A27" i="1"/>
  <c r="M47" i="14"/>
  <c r="M8" i="14"/>
  <c r="AE95" i="14"/>
  <c r="M80" i="14"/>
  <c r="M79" i="14" s="1"/>
  <c r="G47" i="14"/>
  <c r="G8" i="14"/>
  <c r="M92" i="14"/>
  <c r="M89" i="14" s="1"/>
  <c r="M75" i="14"/>
  <c r="M69" i="14" s="1"/>
  <c r="M42" i="13"/>
  <c r="M8" i="13"/>
  <c r="M75" i="13"/>
  <c r="M74" i="13" s="1"/>
  <c r="G42" i="13"/>
  <c r="G8" i="13"/>
  <c r="M8" i="12"/>
  <c r="G13" i="12"/>
  <c r="AE17" i="12"/>
  <c r="I21" i="1"/>
  <c r="J40" i="1"/>
  <c r="J45" i="1"/>
  <c r="J43" i="1"/>
  <c r="J39" i="1"/>
  <c r="J47" i="1" s="1"/>
  <c r="J41" i="1"/>
  <c r="J44" i="1"/>
  <c r="J63" i="1" l="1"/>
  <c r="A28" i="1"/>
  <c r="G28" i="1"/>
  <c r="G27" i="1" s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Projektum</author>
  </authors>
  <commentList>
    <comment ref="S6" authorId="0" shapeId="0" xr:uid="{F22C2781-1E2A-43F5-B9C4-DD3B5A50009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8F7CE0B-FA53-4169-9AE2-48E445B5E4D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Projektum</author>
  </authors>
  <commentList>
    <comment ref="S6" authorId="0" shapeId="0" xr:uid="{A423A969-45D8-480B-BDE5-6E2808CE93C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323578B-EAE2-404C-B8D6-41F4E7EC0D1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Projektum</author>
  </authors>
  <commentList>
    <comment ref="S6" authorId="0" shapeId="0" xr:uid="{0A69C102-4343-4E95-A9E0-A34C1CC3D3B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066222B-CE30-4127-B454-3AA4DFC6682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<sst xmlns="http://schemas.openxmlformats.org/spreadsheetml/2006/main" count="882" uniqueCount="278">
  <si>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</si>
  <si>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</si>
  <si>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</si>
  <si>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</si>
  <si>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</si>
  <si>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</si>
  <si>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</si>
  <si>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</si>
  <si>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</si>
  <si>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</si>
  <si>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</si>
  <si>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</si>
  <si>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</si>
  <si>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</si>
  <si>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</si>
  <si>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</si>
  <si>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</si>
  <si>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</si>
  <si>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</si>
  <si>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</si>
  <si>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</si>
  <si>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</si>
  <si>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</si>
  <si>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</si>
  <si>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</si>
  <si>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</si>
  <si>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</si>
  <si>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</si>
  <si>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</si>
  <si>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</si>
  <si>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</si>
  <si>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</si>
  <si>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</si>
  <si>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</si>
  <si>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</si>
  <si>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</si>
  <si>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</si>
  <si>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</si>
  <si>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</si>
  <si>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</si>
  <si>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</si>
  <si>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</si>
  <si>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</si>
  <si>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P-05-2021</t>
  </si>
  <si>
    <t>Technická pomoc při opravě hromosvodu DD Božice</t>
  </si>
  <si>
    <t>Stavba</t>
  </si>
  <si>
    <t>Ostatní a vedlejší náklady</t>
  </si>
  <si>
    <t>01</t>
  </si>
  <si>
    <t>Stavební část</t>
  </si>
  <si>
    <t>Stavební objekt</t>
  </si>
  <si>
    <t>SO 01</t>
  </si>
  <si>
    <t>Budova A</t>
  </si>
  <si>
    <t>SO 02</t>
  </si>
  <si>
    <t>Budova B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</si>
  <si>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</si>
  <si>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</si>
  <si>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</si>
  <si>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</si>
  <si>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</si>
  <si>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</si>
  <si>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</si>
  <si>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</si>
  <si>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62</t>
  </si>
  <si>
    <t>Úpravy povrchů vnější</t>
  </si>
  <si>
    <t>91</t>
  </si>
  <si>
    <t>Doplňující práce na komunikaci</t>
  </si>
  <si>
    <t>94</t>
  </si>
  <si>
    <t>Lešení a stavební výtahy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</si>
  <si>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</si>
  <si>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</si>
  <si>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</si>
  <si>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</si>
  <si>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</si>
  <si>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</si>
  <si>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</si>
  <si>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</si>
  <si>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</si>
  <si>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</si>
  <si>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SO 04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</si>
  <si>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</si>
  <si>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</si>
  <si>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</si>
  <si>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</si>
  <si>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</si>
  <si>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</si>
  <si>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</si>
  <si>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</si>
  <si>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</si>
  <si>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</si>
  <si>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</si>
  <si>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</si>
  <si>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</si>
  <si>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</si>
  <si>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</si>
  <si>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</si>
  <si>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</si>
  <si>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</si>
  <si>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</si>
  <si>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</si>
  <si>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</si>
  <si>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</si>
  <si>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</si>
  <si>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</si>
  <si>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</si>
  <si>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</si>
  <si>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005111021R</t>
  </si>
  <si>
    <t>Vytyčení inženýrských sítí</t>
  </si>
  <si>
    <t>Soubor</t>
  </si>
  <si>
    <t>RTS 20/ II</t>
  </si>
  <si>
    <t>Kalkul</t>
  </si>
  <si>
    <t>VRN</t>
  </si>
  <si>
    <t>POL99_2</t>
  </si>
  <si>
    <t>Zaměření a vytýčení stávajících inženýrských sítí v místě stavby z hlediska jejich ochrany při provádění stavby.</t>
  </si>
  <si>
    <t>POP</t>
  </si>
  <si>
    <t>005121 R</t>
  </si>
  <si>
    <t>Zařízení staveniště</t>
  </si>
  <si>
    <t>Veškeré náklady spojené s vybudováním, provozem a odstraněním zařízení staveniště.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</si>
  <si>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</si>
  <si>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</si>
  <si>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</si>
  <si>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SUM</t>
  </si>
  <si>
    <t>END</t>
  </si>
  <si>
    <t>Položkový soupis prací a dodávek</t>
  </si>
  <si>
    <t>113106121R00</t>
  </si>
  <si>
    <t>Rozebrání komunikací pro pěší s jakýmkoliv ložem a výplní spár_x000D_
 z betonových nebo kameninových dlaždic nebo tvarovek</t>
  </si>
  <si>
    <t>m2</t>
  </si>
  <si>
    <t>822-1</t>
  </si>
  <si>
    <t>Práce</t>
  </si>
  <si>
    <t>POL1_</t>
  </si>
  <si>
    <t>s přemístěním hmot na skládku na vzdálenost do 3 m nebo s naložením na dopravní prostředek</t>
  </si>
  <si>
    <t>SPI</t>
  </si>
  <si>
    <t xml:space="preserve">Budova A : </t>
  </si>
  <si>
    <t>VV</t>
  </si>
  <si>
    <t>Pro uzemnění : (2,0+15,8+9,9+2,0+2,0+41,7+2,0+7,2+2,0+2,0+15,8+2,0)*1,0</t>
  </si>
  <si>
    <t>Připojení svodů : 6*2,0*1,0</t>
  </si>
  <si>
    <t>113107615R00</t>
  </si>
  <si>
    <t>Odstranění podkladů nebo krytů z kameniva hrubého drceného, v ploše jednotlivě nad 50 m2, tloušťka vrstvy 150 mm</t>
  </si>
  <si>
    <t>Odkaz na mn. položky pořadí 1 : 116,40000</t>
  </si>
  <si>
    <t>Odkaz na mn. položky pořadí 3 : 72,90000</t>
  </si>
  <si>
    <t>113109315R00</t>
  </si>
  <si>
    <t>Odstranění podkladů nebo krytů z betonu prostého, v ploše jednotlivě do 50 m2, tloušťka vrstvy 150 mm</t>
  </si>
  <si>
    <t>Pro uzemnění : (2,0+5,0+41,7+5,0+7,2+2,0)*1,0</t>
  </si>
  <si>
    <t>Připojení svodů : 5*2,0*1,0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</si>
  <si>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</si>
  <si>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</si>
  <si>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</si>
  <si>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</si>
  <si>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Budova A : 10,0</t>
  </si>
  <si>
    <t>132301112R00</t>
  </si>
  <si>
    <t>Hloubení rýh šířky do 60 cm nad 100 m3, v hornině 4, hloubení strojně</t>
  </si>
  <si>
    <t>m3</t>
  </si>
  <si>
    <t>800-1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</si>
  <si>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</si>
  <si>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 xml:space="preserve">V místě dlažby : </t>
  </si>
  <si>
    <t>Pro uzemnění : (2,0+15,8+9,9+2,0+2,0+41,7+2,0+7,2+2,0+2,0+15,8+2,0)*0,3*0,7</t>
  </si>
  <si>
    <t>Připojení svodů : 6*2,0*0,3*0,7</t>
  </si>
  <si>
    <t/>
  </si>
  <si>
    <t xml:space="preserve">V místě betonových mazanin : </t>
  </si>
  <si>
    <t>Pro uzemnění : (2,0+5,0+41,7+5,0+7,2+2,0)*0,3*0,7</t>
  </si>
  <si>
    <t>Připojení svodů : 5*2,0*0,3*0,7</t>
  </si>
  <si>
    <t>132301119R00</t>
  </si>
  <si>
    <t xml:space="preserve">Hloubení rýh šířky do 60 cm příplatek za lepivost, v hornině 4,  </t>
  </si>
  <si>
    <t>Odkaz na mn. položky pořadí 5 : 39,75300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</si>
  <si>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</si>
  <si>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</si>
  <si>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</si>
  <si>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</si>
  <si>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564851111RT4</t>
  </si>
  <si>
    <t>Podklad ze štěrkodrti s rozprostřením a zhutněním frakce 0-63 mm, tloušťka po zhutnění 150 mm</t>
  </si>
  <si>
    <t>Odkaz na mn. položky pořadí 2 : 189,30000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</si>
  <si>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</si>
  <si>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</si>
  <si>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</si>
  <si>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631315611RM1</t>
  </si>
  <si>
    <t xml:space="preserve">Mazanina z betonu prostého tl. přes 120 do 240 mm třídy C 16/20 ,  </t>
  </si>
  <si>
    <t>801-1</t>
  </si>
  <si>
    <t>(z kameniva) hlazená dřevěným hladítkem</t>
  </si>
  <si>
    <t>Včetně vytvoření dilatačních spár, bez zaplnění.</t>
  </si>
  <si>
    <t>Pro uzemnění : (2,0+5,0+41,7+5,0+7,2+2,0)*1,0*0,15</t>
  </si>
  <si>
    <t>Připojení svodů : 5*2,0*1,0*0,15</t>
  </si>
  <si>
    <t>631361921RT3</t>
  </si>
  <si>
    <t>Výztuž mazanin z betonů a z lehkých betonů ze svařovaných sítí průměr drátu 5 mm, velikost oka 150/150 mm</t>
  </si>
  <si>
    <t>t</t>
  </si>
  <si>
    <t>včetně distančních prvků</t>
  </si>
  <si>
    <t>hmotnost m2 sítě je 2,099 kg : 72,9*2,099/1000</t>
  </si>
  <si>
    <t>622423722R00</t>
  </si>
  <si>
    <t>Oprava vnějších omítek vápenných a vápenocementových s překrytím celé plochy štukem stupeň členitosti 3, v množství opravované plochy přes 65 do 80 %, bez nátěru, bez nákladů na umělecké dekorace fasád</t>
  </si>
  <si>
    <t>801-4</t>
  </si>
  <si>
    <t>bez otlučení vadných míst</t>
  </si>
  <si>
    <t>Včetně barvení vždy celé plochy (100%), s výjimkou položek oprav omítek drásaných.</t>
  </si>
  <si>
    <t xml:space="preserve">Oprava po kotvení původního hromosvodu : </t>
  </si>
  <si>
    <t>Budova A : (10+12+12+10+5+10+10+10+10+10)*0,15*0,15</t>
  </si>
  <si>
    <t>622471318RS7</t>
  </si>
  <si>
    <t xml:space="preserve">Nátěry a nástřiky vnějších stěn a pilířů základním a krycím nátěrem (nebo přestřikem povrchu) hmota silikátová, složitost 3 ÷ 4,  </t>
  </si>
  <si>
    <t>Penetrace + 2 x krycí nátěr.</t>
  </si>
  <si>
    <t>Odkaz na mn. položky pořadí 12 : 2,22750</t>
  </si>
  <si>
    <t>916561111RT4</t>
  </si>
  <si>
    <t>Osazení záhonového obrubníku betonového včetně dodávky obrubníků_x000D_
 rozměrů 500/50/250 mm, do lože z betonu prostého C 12/15, s boční opěrou z betonu prostého</t>
  </si>
  <si>
    <t>se zřízením lože z betonu prostého C 12/15 tl. 80-100 mm</t>
  </si>
  <si>
    <t>Budova A : 5</t>
  </si>
  <si>
    <t>917862111RT5</t>
  </si>
  <si>
    <t>Osazení silničního nebo chodníkového betonového obrubníku včetně dodávky obrubníku_x000D_
 stojatého, rozměru 1000/100/250 mm, s boční opěrou z betonu prostého, do lože z betonu prostého C 12/15</t>
  </si>
  <si>
    <t>S dodáním hmot pro lože tl. 80-100 mm.</t>
  </si>
  <si>
    <t>945931101R00</t>
  </si>
  <si>
    <t>Zřízení horolezeckého úvazu pro práci ve výškách</t>
  </si>
  <si>
    <t>kus</t>
  </si>
  <si>
    <t>800-3</t>
  </si>
  <si>
    <t>při opravách vnějších plášťů budov horolezeckým způsobem,</t>
  </si>
  <si>
    <t xml:space="preserve">Úvazy ponechány pro další práce (jádrová omítka, štuková omítka, 3 x nátěr) : </t>
  </si>
  <si>
    <t>Budova A : 10</t>
  </si>
  <si>
    <t>908      R00</t>
  </si>
  <si>
    <t>Hzs-práce výškových specialistů</t>
  </si>
  <si>
    <t>h</t>
  </si>
  <si>
    <t>Prav.M</t>
  </si>
  <si>
    <t>HZS</t>
  </si>
  <si>
    <t>POL10_</t>
  </si>
  <si>
    <t xml:space="preserve">Budova A: pracnost na 1 kotvu : </t>
  </si>
  <si>
    <t>vyčištění a jádrová vrstva omítky: 0,25 h : (10+12+12+10+5+10+10+10+10+10)*0,25</t>
  </si>
  <si>
    <t>štuková vrstva omítky: 0,1 h : (10+12+12+10+5+10+10+10+10+10)*0,1</t>
  </si>
  <si>
    <t>nátěr: 3*0,1 h : (10+12+12+10+5+10+10+10+10+10)*0,1*3</t>
  </si>
  <si>
    <t>998011003R00</t>
  </si>
  <si>
    <t>Přesun hmot pro budovy s nosnou konstrukcí zděnou výšky přes 12 do 24 m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</si>
  <si>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</si>
  <si>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</si>
  <si>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</si>
  <si>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979081111R00</t>
  </si>
  <si>
    <t>Odvoz suti a vybouraných hmot na skládku do 1 km</t>
  </si>
  <si>
    <t>801-3</t>
  </si>
  <si>
    <t>Přesun suti</t>
  </si>
  <si>
    <t>POL8_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</si>
  <si>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</si>
  <si>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</si>
  <si>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</si>
  <si>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979990001R00</t>
  </si>
  <si>
    <t>Poplatek za skládku stavební suti, skupina 17 09 04 z Katalogu odpadů</t>
  </si>
  <si>
    <t>RTS 20/ I</t>
  </si>
  <si>
    <t xml:space="preserve">Budova B : </t>
  </si>
  <si>
    <t>Pro uzemnění : (4,0+2,0+2,0+9,8+2,0+2,0+3,7+11,0+2,0+9,8+2,0)*1,0</t>
  </si>
  <si>
    <t>Připojení svodů : 10*2,0*1,0</t>
  </si>
  <si>
    <t>Odkaz na mn. položky pořadí 1 : 70,30000</t>
  </si>
  <si>
    <t>Budova B : 12,0</t>
  </si>
  <si>
    <t>Pro uzemnění : (4,0+2,0+2,0+9,8+2,0+2,0+3,7+11,0+2,0+9,8+2,0)*0,3*0,7</t>
  </si>
  <si>
    <t>Připojení svodů : 10*2,0*0,3*0,7</t>
  </si>
  <si>
    <t xml:space="preserve">V místě kačírku : </t>
  </si>
  <si>
    <t>Pro uzemnění : 2*16,35*0,3*0,7</t>
  </si>
  <si>
    <t>Připojení svodů : 4*2,0*0,3*0,7</t>
  </si>
  <si>
    <t xml:space="preserve">V místě travnatých ploch : </t>
  </si>
  <si>
    <t>Pro uzemnění : (11,0+11,0)*0,3*0,85</t>
  </si>
  <si>
    <t>Připojení svodů : 5*2,0*0,3*0,85</t>
  </si>
  <si>
    <t>Odkaz na mn. položky pořadí 4 : 31,47000</t>
  </si>
  <si>
    <t>181114711R00</t>
  </si>
  <si>
    <t>Odstranění kamene odstranění sebráním, hmotnost do 15 kg</t>
  </si>
  <si>
    <t>823-1</t>
  </si>
  <si>
    <t>z pozemku s odklizením na hromady na vzdálenost do 10 m nebo s naložením na dopravní prostředek,</t>
  </si>
  <si>
    <t>Pro uzemnění : 2*16,35*1,0*0,15</t>
  </si>
  <si>
    <t>Připojení svodů : 4*2,0*1,0*0,15</t>
  </si>
  <si>
    <t>Odkaz na mn. položky pořadí 2 : 70,30000</t>
  </si>
  <si>
    <t>631571010R00</t>
  </si>
  <si>
    <t>Násyp pod podlahy z kameniva bez dodávky materiálu_x000D_
 bez určení tloušťky</t>
  </si>
  <si>
    <t>pod mazaniny a dlažby, popř. na plochých střechách, vodorovný nebo ve spádu, s udusáním a urovnáním povrchu,</t>
  </si>
  <si>
    <t xml:space="preserve">Zpětné uložení kačírku : </t>
  </si>
  <si>
    <t>Odkaz na mn. položky pořadí 7 : 6,10500</t>
  </si>
  <si>
    <t>713191100R00</t>
  </si>
  <si>
    <t>Izolace tepelné běžných konstrukcí - doplňky položení separační fólie, bez dodávky materiálu</t>
  </si>
  <si>
    <t>800-713</t>
  </si>
  <si>
    <t xml:space="preserve">Pod kačírek : </t>
  </si>
  <si>
    <t>Pro uzemnění : 2*16,35*1,0</t>
  </si>
  <si>
    <t>Připojení svodů : 4*2,0*1,0</t>
  </si>
  <si>
    <t>67352001R</t>
  </si>
  <si>
    <t>geotextilie PET; funkce drenážní, separační, ochranná, filtrační; plošná hmotnost 150 g/m2</t>
  </si>
  <si>
    <t>SPCM</t>
  </si>
  <si>
    <t>Specifikace</t>
  </si>
  <si>
    <t>POL3_</t>
  </si>
  <si>
    <t>Mezisoučet</t>
  </si>
  <si>
    <t>Prořez 10% : 40,7*0,1</t>
  </si>
  <si>
    <t>Budova B : (5+7+6+5)*0,15*0,15</t>
  </si>
  <si>
    <t>Odkaz na mn. položky pořadí 13 : 0,51750</t>
  </si>
  <si>
    <t>Budova B :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</si>
</sst>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21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jPlOd80M9LYpd2EC4R/abo9nopYCWkNGcmiIS5OvAhmVvzHXj93tF9q5c863hLuHEIptMfIDHKd85iK3G++DUA==" saltValue="IpkgRJ4U7DO7rirqY60ao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abSelected="1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SUMIF(F54:F62,A16,I54:I62)+SUMIF(F54:F62,"PSU",I54:I62)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SUMIF(F54:F62,A17,I54:I62)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SUMIF(F54:F62,A18,I54:I62)</f>
        <v>0</v>
      </c>
      <c r="J18" s="85"/>
    </row>
    <row r="19" spans="1:10" ht="23.25" customHeight="1" x14ac:dyDescent="0.2">
      <c r="A19" s="197" t="s">
        <v>73</v>
      </c>
      <c r="B19" s="38" t="s">
        <v>27</v>
      </c>
      <c r="C19" s="62"/>
      <c r="D19" s="63"/>
      <c r="E19" s="83"/>
      <c r="F19" s="84"/>
      <c r="G19" s="83"/>
      <c r="H19" s="84"/>
      <c r="I19" s="83">
        <f>SUMIF(F54:F62,A19,I54:I62)</f>
        <v>0</v>
      </c>
      <c r="J19" s="85"/>
    </row>
    <row r="20" spans="1:10" ht="23.25" customHeight="1" x14ac:dyDescent="0.2">
      <c r="A20" s="197" t="s">
        <v>74</v>
      </c>
      <c r="B20" s="38" t="s">
        <v>28</v>
      </c>
      <c r="C20" s="62"/>
      <c r="D20" s="63"/>
      <c r="E20" s="83"/>
      <c r="F20" s="84"/>
      <c r="G20" s="83"/>
      <c r="H20" s="84"/>
      <c r="I20" s="83">
        <f>SUMIF(F54:F62,A20,I54:I62)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45</v>
      </c>
      <c r="C39" s="147"/>
      <c r="D39" s="147"/>
      <c r="E39" s="147"/>
      <c r="F39" s="148">
        <f>'SO 04 01 Naklady'!AE17+'SO 01 01 Pol'!AE93+'SO 02 01 Pol'!AE95</f>
        <v>0</v>
      </c>
      <c r="G39" s="149">
        <f>'SO 04 01 Naklady'!AF17+'SO 01 01 Pol'!AF93+'SO 02 01 Pol'!AF95</f>
        <v>0</v>
      </c>
      <c r="H39" s="150"/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customHeight="1" x14ac:dyDescent="0.2">
      <c r="A40" s="135">
        <v>2</v>
      </c>
      <c r="B40" s="153"/>
      <c r="C40" s="154" t="s">
        <v>46</v>
      </c>
      <c r="D40" s="154"/>
      <c r="E40" s="154"/>
      <c r="F40" s="155">
        <f>'SO 04 01 Naklady'!AE17</f>
        <v>0</v>
      </c>
      <c r="G40" s="156">
        <f>'SO 04 01 Naklady'!AF17</f>
        <v>0</v>
      </c>
      <c r="H40" s="156"/>
      <c r="I40" s="157">
        <f>F40+G40+H40</f>
        <v>0</v>
      </c>
      <c r="J40" s="158" t="str">
        <f>IF(_xlfn.SINGLE(CenaCelkemVypocet)=0,"",I40/_xlfn.SINGLE(CenaCelkemVypocet)*100)</f>
        <v/>
      </c>
    </row>
    <row r="41" spans="1:10" ht="25.5" customHeight="1" x14ac:dyDescent="0.2">
      <c r="A41" s="135">
        <v>3</v>
      </c>
      <c r="B41" s="159" t="s">
        <v>47</v>
      </c>
      <c r="C41" s="147" t="s">
        <v>48</v>
      </c>
      <c r="D41" s="147"/>
      <c r="E41" s="147"/>
      <c r="F41" s="160">
        <f>'SO 04 01 Naklady'!AE17</f>
        <v>0</v>
      </c>
      <c r="G41" s="150">
        <f>'SO 04 01 Naklady'!AF17</f>
        <v>0</v>
      </c>
      <c r="H41" s="150"/>
      <c r="I41" s="151">
        <f>F41+G41+H41</f>
        <v>0</v>
      </c>
      <c r="J41" s="152" t="str">
        <f>IF(_xlfn.SINGLE(CenaCelkemVypocet)=0,"",I41/_xlfn.SINGLE(CenaCelkemVypocet)*100)</f>
        <v/>
      </c>
    </row>
    <row r="42" spans="1:10" ht="25.5" customHeight="1" x14ac:dyDescent="0.2">
      <c r="A42" s="135">
        <v>2</v>
      </c>
      <c r="B42" s="153"/>
      <c r="C42" s="154" t="s">
        <v>49</v>
      </c>
      <c r="D42" s="154"/>
      <c r="E42" s="154"/>
      <c r="F42" s="155"/>
      <c r="G42" s="156"/>
      <c r="H42" s="156"/>
      <c r="I42" s="157"/>
      <c r="J42" s="158"/>
    </row>
    <row r="43" spans="1:10" ht="25.5" customHeight="1" x14ac:dyDescent="0.2">
      <c r="A43" s="135">
        <v>2</v>
      </c>
      <c r="B43" s="153" t="s">
        <v>50</v>
      </c>
      <c r="C43" s="154" t="s">
        <v>51</v>
      </c>
      <c r="D43" s="154"/>
      <c r="E43" s="154"/>
      <c r="F43" s="155">
        <f>'SO 01 01 Pol'!AE93</f>
        <v>0</v>
      </c>
      <c r="G43" s="156">
        <f>'SO 01 01 Pol'!AF93</f>
        <v>0</v>
      </c>
      <c r="H43" s="156"/>
      <c r="I43" s="157">
        <f>F43+G43+H43</f>
        <v>0</v>
      </c>
      <c r="J43" s="158" t="str">
        <f>IF(_xlfn.SINGLE(CenaCelkemVypocet)=0,"",I43/_xlfn.SINGLE(CenaCelkemVypocet)*100)</f>
        <v/>
      </c>
    </row>
    <row r="44" spans="1:10" ht="25.5" customHeight="1" x14ac:dyDescent="0.2">
      <c r="A44" s="135">
        <v>3</v>
      </c>
      <c r="B44" s="159" t="s">
        <v>47</v>
      </c>
      <c r="C44" s="147" t="s">
        <v>48</v>
      </c>
      <c r="D44" s="147"/>
      <c r="E44" s="147"/>
      <c r="F44" s="160">
        <f>'SO 01 01 Pol'!AE93</f>
        <v>0</v>
      </c>
      <c r="G44" s="150">
        <f>'SO 01 01 Pol'!AF93</f>
        <v>0</v>
      </c>
      <c r="H44" s="150"/>
      <c r="I44" s="151">
        <f>F44+G44+H44</f>
        <v>0</v>
      </c>
      <c r="J44" s="152" t="str">
        <f>IF(_xlfn.SINGLE(CenaCelkemVypocet)=0,"",I44/_xlfn.SINGLE(CenaCelkemVypocet)*100)</f>
        <v/>
      </c>
    </row>
    <row r="45" spans="1:10" ht="25.5" customHeight="1" x14ac:dyDescent="0.2">
      <c r="A45" s="135">
        <v>2</v>
      </c>
      <c r="B45" s="153" t="s">
        <v>52</v>
      </c>
      <c r="C45" s="154" t="s">
        <v>53</v>
      </c>
      <c r="D45" s="154"/>
      <c r="E45" s="154"/>
      <c r="F45" s="155">
        <f>'SO 02 01 Pol'!AE95</f>
        <v>0</v>
      </c>
      <c r="G45" s="156">
        <f>'SO 02 01 Pol'!AF95</f>
        <v>0</v>
      </c>
      <c r="H45" s="156"/>
      <c r="I45" s="157">
        <f>F45+G45+H45</f>
        <v>0</v>
      </c>
      <c r="J45" s="158" t="str">
        <f>IF(_xlfn.SINGLE(CenaCelkemVypocet)=0,"",I45/_xlfn.SINGLE(CenaCelkemVypocet)*100)</f>
        <v/>
      </c>
    </row>
    <row r="46" spans="1:10" ht="25.5" customHeight="1" x14ac:dyDescent="0.2">
      <c r="A46" s="135">
        <v>3</v>
      </c>
      <c r="B46" s="159" t="s">
        <v>47</v>
      </c>
      <c r="C46" s="147" t="s">
        <v>48</v>
      </c>
      <c r="D46" s="147"/>
      <c r="E46" s="147"/>
      <c r="F46" s="160">
        <f>'SO 02 01 Pol'!AE95</f>
        <v>0</v>
      </c>
      <c r="G46" s="150">
        <f>'SO 02 01 Pol'!AF95</f>
        <v>0</v>
      </c>
      <c r="H46" s="150"/>
      <c r="I46" s="151">
        <f>F46+G46+H46</f>
        <v>0</v>
      </c>
      <c r="J46" s="152" t="str">
        <f>IF(_xlfn.SINGLE(CenaCelkemVypocet)=0,"",I46/_xlfn.SINGLE(CenaCelkemVypocet)*100)</f>
        <v/>
      </c>
    </row>
    <row r="47" spans="1:10" ht="25.5" customHeight="1" x14ac:dyDescent="0.2">
      <c r="A47" s="135"/>
      <c r="B47" s="161" t="s">
        <v>54</v>
      </c>
      <c r="C47" s="162"/>
      <c r="D47" s="162"/>
      <c r="E47" s="162"/>
      <c r="F47" s="163">
        <f>SUMIF(A39:A46,"=1",F39:F46)</f>
        <v>0</v>
      </c>
      <c r="G47" s="164">
        <f>SUMIF(A39:A46,"=1",G39:G46)</f>
        <v>0</v>
      </c>
      <c r="H47" s="164">
        <f>SUMIF(A39:A46,"=1",H39:H46)</f>
        <v>0</v>
      </c>
      <c r="I47" s="165">
        <f>SUMIF(A39:A46,"=1",I39:I46)</f>
        <v>0</v>
      </c>
      <c r="J47" s="166">
        <f>SUMIF(A39:A46,"=1",J39:J46)</f>
        <v>0</v>
      </c>
    </row>
    <row r="51" spans="1:10" ht="15.75" x14ac:dyDescent="0.25">
      <c r="B51" s="177" t="s">
        <v>56</v>
      </c>
    </row>
    <row r="53" spans="1:10" ht="25.5" customHeight="1" x14ac:dyDescent="0.2">
      <c r="A53" s="179"/>
      <c r="B53" s="182" t="s">
        <v>17</v>
      </c>
      <c r="C53" s="182" t="s">
        <v>5</v>
      </c>
      <c r="D53" s="183"/>
      <c r="E53" s="183"/>
      <c r="F53" s="184" t="s">
        <v>57</v>
      </c>
      <c r="G53" s="184"/>
      <c r="H53" s="184"/>
      <c r="I53" s="184" t="s">
        <v>29</v>
      </c>
      <c r="J53" s="184" t="s">
        <v>0</v>
      </c>
    </row>
    <row r="54" spans="1:10" ht="36.75" customHeight="1" x14ac:dyDescent="0.2">
      <c r="A54" s="180"/>
      <c r="B54" s="185" t="s">
        <v>58</v>
      </c>
      <c r="C54" s="186" t="s">
        <v>59</v>
      </c>
      <c r="D54" s="187"/>
      <c r="E54" s="187"/>
      <c r="F54" s="193" t="s">
        <v>24</v>
      </c>
      <c r="G54" s="194"/>
      <c r="H54" s="194"/>
      <c r="I54" s="194">
        <f>'SO 01 01 Pol'!G8+'SO 02 01 Pol'!G8</f>
        <v>0</v>
      </c>
      <c r="J54" s="191" t="str">
        <f>IF(I63=0,"",I54/I63*100)</f>
        <v/>
      </c>
    </row>
    <row r="55" spans="1:10" ht="36.75" customHeight="1" x14ac:dyDescent="0.2">
      <c r="A55" s="180"/>
      <c r="B55" s="185" t="s">
        <v>60</v>
      </c>
      <c r="C55" s="186" t="s">
        <v>61</v>
      </c>
      <c r="D55" s="187"/>
      <c r="E55" s="187"/>
      <c r="F55" s="193" t="s">
        <v>24</v>
      </c>
      <c r="G55" s="194"/>
      <c r="H55" s="194"/>
      <c r="I55" s="194">
        <f>'SO 01 01 Pol'!G42+'SO 02 01 Pol'!G47</f>
        <v>0</v>
      </c>
      <c r="J55" s="191" t="str">
        <f>IF(I63=0,"",I55/I63*100)</f>
        <v/>
      </c>
    </row>
    <row r="56" spans="1:10" ht="36.75" customHeight="1" x14ac:dyDescent="0.2">
      <c r="A56" s="180"/>
      <c r="B56" s="185" t="s">
        <v>62</v>
      </c>
      <c r="C56" s="186" t="s">
        <v>63</v>
      </c>
      <c r="D56" s="187"/>
      <c r="E56" s="187"/>
      <c r="F56" s="193" t="s">
        <v>24</v>
      </c>
      <c r="G56" s="194"/>
      <c r="H56" s="194"/>
      <c r="I56" s="194">
        <f>'SO 01 01 Pol'!G57+'SO 02 01 Pol'!G69</f>
        <v>0</v>
      </c>
      <c r="J56" s="191" t="str">
        <f>IF(I63=0,"",I56/I63*100)</f>
        <v/>
      </c>
    </row>
    <row r="57" spans="1:10" ht="36.75" customHeight="1" x14ac:dyDescent="0.2">
      <c r="A57" s="180"/>
      <c r="B57" s="185" t="s">
        <v>64</v>
      </c>
      <c r="C57" s="186" t="s">
        <v>65</v>
      </c>
      <c r="D57" s="187"/>
      <c r="E57" s="187"/>
      <c r="F57" s="193" t="s">
        <v>24</v>
      </c>
      <c r="G57" s="194"/>
      <c r="H57" s="194"/>
      <c r="I57" s="194">
        <f>'SO 01 01 Pol'!G67+'SO 02 01 Pol'!G79</f>
        <v>0</v>
      </c>
      <c r="J57" s="191" t="str">
        <f>IF(I63=0,"",I57/I63*100)</f>
        <v/>
      </c>
    </row>
    <row r="58" spans="1:10" ht="36.75" customHeight="1" x14ac:dyDescent="0.2">
      <c r="A58" s="180"/>
      <c r="B58" s="185" t="s">
        <v>66</v>
      </c>
      <c r="C58" s="186" t="s">
        <v>67</v>
      </c>
      <c r="D58" s="187"/>
      <c r="E58" s="187"/>
      <c r="F58" s="193" t="s">
        <v>24</v>
      </c>
      <c r="G58" s="194"/>
      <c r="H58" s="194"/>
      <c r="I58" s="194">
        <f>'SO 01 01 Pol'!G74</f>
        <v>0</v>
      </c>
      <c r="J58" s="191" t="str">
        <f>IF(I63=0,"",I58/I63*100)</f>
        <v/>
      </c>
    </row>
    <row r="59" spans="1:10" ht="36.75" customHeight="1" x14ac:dyDescent="0.2">
      <c r="A59" s="180"/>
      <c r="B59" s="185" t="s">
        <v>68</v>
      </c>
      <c r="C59" s="186" t="s">
        <v>69</v>
      </c>
      <c r="D59" s="187"/>
      <c r="E59" s="187"/>
      <c r="F59" s="193" t="s">
        <v>24</v>
      </c>
      <c r="G59" s="194"/>
      <c r="H59" s="194"/>
      <c r="I59" s="194">
        <f>'SO 01 01 Pol'!G84+'SO 02 01 Pol'!G86</f>
        <v>0</v>
      </c>
      <c r="J59" s="191" t="str">
        <f>IF(I63=0,"",I59/I63*100)</f>
        <v/>
      </c>
    </row>
    <row r="60" spans="1:10" ht="36.75" customHeight="1" x14ac:dyDescent="0.2">
      <c r="A60" s="180"/>
      <c r="B60" s="185" t="s">
        <v>70</v>
      </c>
      <c r="C60" s="186" t="s">
        <v>71</v>
      </c>
      <c r="D60" s="187"/>
      <c r="E60" s="187"/>
      <c r="F60" s="193" t="s">
        <v>72</v>
      </c>
      <c r="G60" s="194"/>
      <c r="H60" s="194"/>
      <c r="I60" s="194">
        <f>'SO 01 01 Pol'!G87+'SO 02 01 Pol'!G89</f>
        <v>0</v>
      </c>
      <c r="J60" s="191" t="str">
        <f>IF(I63=0,"",I60/I63*100)</f>
        <v/>
      </c>
    </row>
    <row r="61" spans="1:10" ht="36.75" customHeight="1" x14ac:dyDescent="0.2">
      <c r="A61" s="180"/>
      <c r="B61" s="185" t="s">
        <v>73</v>
      </c>
      <c r="C61" s="186" t="s">
        <v>27</v>
      </c>
      <c r="D61" s="187"/>
      <c r="E61" s="187"/>
      <c r="F61" s="193" t="s">
        <v>73</v>
      </c>
      <c r="G61" s="194"/>
      <c r="H61" s="194"/>
      <c r="I61" s="194">
        <f>'SO 04 01 Naklady'!G8</f>
        <v>0</v>
      </c>
      <c r="J61" s="191" t="str">
        <f>IF(I63=0,"",I61/I63*100)</f>
        <v/>
      </c>
    </row>
    <row r="62" spans="1:10" ht="36.75" customHeight="1" x14ac:dyDescent="0.2">
      <c r="A62" s="180"/>
      <c r="B62" s="185" t="s">
        <v>74</v>
      </c>
      <c r="C62" s="186" t="s">
        <v>28</v>
      </c>
      <c r="D62" s="187"/>
      <c r="E62" s="187"/>
      <c r="F62" s="193" t="s">
        <v>74</v>
      </c>
      <c r="G62" s="194"/>
      <c r="H62" s="194"/>
      <c r="I62" s="194">
        <f>'SO 04 01 Naklady'!G13</f>
        <v>0</v>
      </c>
      <c r="J62" s="191" t="str">
        <f>IF(I63=0,"",I62/I63*100)</f>
        <v/>
      </c>
    </row>
    <row r="63" spans="1:10" ht="25.5" customHeight="1" x14ac:dyDescent="0.2">
      <c r="A63" s="181"/>
      <c r="B63" s="188" t="s">
        <v>1</v>
      </c>
      <c r="C63" s="189"/>
      <c r="D63" s="190"/>
      <c r="E63" s="190"/>
      <c r="F63" s="195"/>
      <c r="G63" s="196"/>
      <c r="H63" s="196"/>
      <c r="I63" s="196">
        <f>SUM(I54:I62)</f>
        <v>0</v>
      </c>
      <c r="J63" s="192">
        <f>SUM(J54:J62)</f>
        <v>0</v>
      </c>
    </row>
    <row r="64" spans="1:10" x14ac:dyDescent="0.2">
      <c r="F64" s="133"/>
      <c r="G64" s="133"/>
      <c r="H64" s="133"/>
      <c r="I64" s="133"/>
      <c r="J64" s="134"/>
    </row>
    <row r="65" spans="6:10" x14ac:dyDescent="0.2">
      <c r="F65" s="133"/>
      <c r="G65" s="133"/>
      <c r="H65" s="133"/>
      <c r="I65" s="133"/>
      <c r="J65" s="134"/>
    </row>
    <row r="66" spans="6:10" x14ac:dyDescent="0.2">
      <c r="F66" s="133"/>
      <c r="G66" s="133"/>
      <c r="H66" s="133"/>
      <c r="I66" s="133"/>
      <c r="J66" s="134"/>
    </row>
  </sheetData>
  <sheetProtection algorithmName="SHA-512" hashValue="7K48Dt5ISUzuMSbME+JYx/GFiMWA1qyp+O9EVnTxFTHW8RKI/wLGeVLnlLC7utLFe2sYBOVa2pW0+knkVL8aOw==" saltValue="cv4eTu7y8uN9y2DJCBvVZ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44:E44"/>
    <mergeCell ref="C45:E45"/>
    <mergeCell ref="C46:E46"/>
    <mergeCell ref="B47:E47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KkszOOVrEZkjf7hRTxS8hzpDmMhlO7trkZqlSCWQCtjN8hpkQnqBNPcbuntmYTDSKRGB+g851Uw/Z8fuBELj0w==" saltValue="hPvJVicJLc+FxE2L2NCQo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685AF-F211-4A41-85F1-C2CCB2A7D64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75</v>
      </c>
      <c r="B1" s="198"/>
      <c r="C1" s="198"/>
      <c r="D1" s="198"/>
      <c r="E1" s="198"/>
      <c r="F1" s="198"/>
      <c r="G1" s="198"/>
      <c r="AG1" t="s">
        <v>76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77</v>
      </c>
    </row>
    <row r="3" spans="1:60" ht="24.95" customHeight="1" x14ac:dyDescent="0.2">
      <c r="A3" s="199" t="s">
        <v>8</v>
      </c>
      <c r="B3" s="49" t="s">
        <v>78</v>
      </c>
      <c r="C3" s="202" t="s">
        <v>46</v>
      </c>
      <c r="D3" s="200"/>
      <c r="E3" s="200"/>
      <c r="F3" s="200"/>
      <c r="G3" s="201"/>
      <c r="AC3" s="178" t="s">
        <v>79</v>
      </c>
      <c r="AG3" t="s">
        <v>80</v>
      </c>
    </row>
    <row r="4" spans="1:60" ht="24.95" customHeight="1" x14ac:dyDescent="0.2">
      <c r="A4" s="203" t="s">
        <v>9</v>
      </c>
      <c r="B4" s="204" t="s">
        <v>47</v>
      </c>
      <c r="C4" s="205" t="s">
        <v>48</v>
      </c>
      <c r="D4" s="206"/>
      <c r="E4" s="206"/>
      <c r="F4" s="206"/>
      <c r="G4" s="207"/>
      <c r="AG4" t="s">
        <v>81</v>
      </c>
    </row>
    <row r="5" spans="1:60" x14ac:dyDescent="0.2">
      <c r="D5" s="10"/>
    </row>
    <row r="6" spans="1:60" ht="38.25" x14ac:dyDescent="0.2">
      <c r="A6" s="209" t="s">
        <v>82</v>
      </c>
      <c r="B6" s="211" t="s">
        <v>83</v>
      </c>
      <c r="C6" s="211" t="s">
        <v>84</v>
      </c>
      <c r="D6" s="210" t="s">
        <v>85</v>
      </c>
      <c r="E6" s="209" t="s">
        <v>86</v>
      </c>
      <c r="F6" s="208" t="s">
        <v>87</v>
      </c>
      <c r="G6" s="209" t="s">
        <v>29</v>
      </c>
      <c r="H6" s="212" t="s">
        <v>30</v>
      </c>
      <c r="I6" s="212" t="s">
        <v>88</v>
      </c>
      <c r="J6" s="212" t="s">
        <v>31</v>
      </c>
      <c r="K6" s="212" t="s">
        <v>89</v>
      </c>
      <c r="L6" s="212" t="s">
        <v>90</v>
      </c>
      <c r="M6" s="212" t="s">
        <v>91</v>
      </c>
      <c r="N6" s="212" t="s">
        <v>92</v>
      </c>
      <c r="O6" s="212" t="s">
        <v>93</v>
      </c>
      <c r="P6" s="212" t="s">
        <v>94</v>
      </c>
      <c r="Q6" s="212" t="s">
        <v>95</v>
      </c>
      <c r="R6" s="212" t="s">
        <v>96</v>
      </c>
      <c r="S6" s="212" t="s">
        <v>97</v>
      </c>
      <c r="T6" s="212" t="s">
        <v>98</v>
      </c>
      <c r="U6" s="212" t="s">
        <v>99</v>
      </c>
      <c r="V6" s="212" t="s">
        <v>100</v>
      </c>
      <c r="W6" s="212" t="s">
        <v>101</v>
      </c>
      <c r="X6" s="212" t="s">
        <v>102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4" t="s">
        <v>103</v>
      </c>
      <c r="B8" s="225" t="s">
        <v>73</v>
      </c>
      <c r="C8" s="240" t="s">
        <v>27</v>
      </c>
      <c r="D8" s="226"/>
      <c r="E8" s="227"/>
      <c r="F8" s="228"/>
      <c r="G8" s="228">
        <f>SUMIF(AG9:AG12,"&lt;&gt;NOR",G9:G12)</f>
        <v>0</v>
      </c>
      <c r="H8" s="228"/>
      <c r="I8" s="228">
        <f>SUM(I9:I12)</f>
        <v>0</v>
      </c>
      <c r="J8" s="228"/>
      <c r="K8" s="228">
        <f>SUM(K9:K12)</f>
        <v>0</v>
      </c>
      <c r="L8" s="228"/>
      <c r="M8" s="228">
        <f>SUM(M9:M12)</f>
        <v>0</v>
      </c>
      <c r="N8" s="228"/>
      <c r="O8" s="228">
        <f>SUM(O9:O12)</f>
        <v>0</v>
      </c>
      <c r="P8" s="228"/>
      <c r="Q8" s="228">
        <f>SUM(Q9:Q12)</f>
        <v>0</v>
      </c>
      <c r="R8" s="228"/>
      <c r="S8" s="228"/>
      <c r="T8" s="229"/>
      <c r="U8" s="223"/>
      <c r="V8" s="223">
        <f>SUM(V9:V12)</f>
        <v>0</v>
      </c>
      <c r="W8" s="223"/>
      <c r="X8" s="223"/>
      <c r="AG8" t="s">
        <v>104</v>
      </c>
    </row>
    <row r="9" spans="1:60" outlineLevel="1" x14ac:dyDescent="0.2">
      <c r="A9" s="230">
        <v>1</v>
      </c>
      <c r="B9" s="231" t="s">
        <v>105</v>
      </c>
      <c r="C9" s="241" t="s">
        <v>106</v>
      </c>
      <c r="D9" s="232" t="s">
        <v>107</v>
      </c>
      <c r="E9" s="233">
        <v>1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15</v>
      </c>
      <c r="M9" s="235">
        <f>G9*(1+L9/100)</f>
        <v>0</v>
      </c>
      <c r="N9" s="235">
        <v>0</v>
      </c>
      <c r="O9" s="235">
        <f>ROUND(E9*N9,2)</f>
        <v>0</v>
      </c>
      <c r="P9" s="235">
        <v>0</v>
      </c>
      <c r="Q9" s="235">
        <f>ROUND(E9*P9,2)</f>
        <v>0</v>
      </c>
      <c r="R9" s="235"/>
      <c r="S9" s="235" t="s">
        <v>108</v>
      </c>
      <c r="T9" s="236" t="s">
        <v>109</v>
      </c>
      <c r="U9" s="222">
        <v>0</v>
      </c>
      <c r="V9" s="222">
        <f>ROUND(E9*U9,2)</f>
        <v>0</v>
      </c>
      <c r="W9" s="222"/>
      <c r="X9" s="222" t="s">
        <v>110</v>
      </c>
      <c r="Y9" s="213"/>
      <c r="Z9" s="213"/>
      <c r="AA9" s="213"/>
      <c r="AB9" s="213"/>
      <c r="AC9" s="213"/>
      <c r="AD9" s="213"/>
      <c r="AE9" s="213"/>
      <c r="AF9" s="213"/>
      <c r="AG9" s="213" t="s">
        <v>111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20"/>
      <c r="B10" s="221"/>
      <c r="C10" s="242" t="s">
        <v>112</v>
      </c>
      <c r="D10" s="238"/>
      <c r="E10" s="238"/>
      <c r="F10" s="238"/>
      <c r="G10" s="238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3"/>
      <c r="Z10" s="213"/>
      <c r="AA10" s="213"/>
      <c r="AB10" s="213"/>
      <c r="AC10" s="213"/>
      <c r="AD10" s="213"/>
      <c r="AE10" s="213"/>
      <c r="AF10" s="213"/>
      <c r="AG10" s="213" t="s">
        <v>113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37" t="str">
        <f>C10</f>
        <v>Zaměření a vytýčení stávajících inženýrských sítí v místě stavby z hlediska jejich ochrany při provádění stavby.</v>
      </c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30">
        <v>2</v>
      </c>
      <c r="B11" s="231" t="s">
        <v>114</v>
      </c>
      <c r="C11" s="241" t="s">
        <v>115</v>
      </c>
      <c r="D11" s="232" t="s">
        <v>107</v>
      </c>
      <c r="E11" s="233">
        <v>1</v>
      </c>
      <c r="F11" s="234"/>
      <c r="G11" s="235">
        <f>ROUND(E11*F11,2)</f>
        <v>0</v>
      </c>
      <c r="H11" s="234"/>
      <c r="I11" s="235">
        <f>ROUND(E11*H11,2)</f>
        <v>0</v>
      </c>
      <c r="J11" s="234"/>
      <c r="K11" s="235">
        <f>ROUND(E11*J11,2)</f>
        <v>0</v>
      </c>
      <c r="L11" s="235">
        <v>15</v>
      </c>
      <c r="M11" s="235">
        <f>G11*(1+L11/100)</f>
        <v>0</v>
      </c>
      <c r="N11" s="235">
        <v>0</v>
      </c>
      <c r="O11" s="235">
        <f>ROUND(E11*N11,2)</f>
        <v>0</v>
      </c>
      <c r="P11" s="235">
        <v>0</v>
      </c>
      <c r="Q11" s="235">
        <f>ROUND(E11*P11,2)</f>
        <v>0</v>
      </c>
      <c r="R11" s="235"/>
      <c r="S11" s="235" t="s">
        <v>108</v>
      </c>
      <c r="T11" s="236" t="s">
        <v>109</v>
      </c>
      <c r="U11" s="222">
        <v>0</v>
      </c>
      <c r="V11" s="222">
        <f>ROUND(E11*U11,2)</f>
        <v>0</v>
      </c>
      <c r="W11" s="222"/>
      <c r="X11" s="222" t="s">
        <v>110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111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20"/>
      <c r="B12" s="221"/>
      <c r="C12" s="242" t="s">
        <v>116</v>
      </c>
      <c r="D12" s="238"/>
      <c r="E12" s="238"/>
      <c r="F12" s="238"/>
      <c r="G12" s="238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3"/>
      <c r="Z12" s="213"/>
      <c r="AA12" s="213"/>
      <c r="AB12" s="213"/>
      <c r="AC12" s="213"/>
      <c r="AD12" s="213"/>
      <c r="AE12" s="213"/>
      <c r="AF12" s="213"/>
      <c r="AG12" s="213" t="s">
        <v>113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x14ac:dyDescent="0.2">
      <c r="A13" s="224" t="s">
        <v>103</v>
      </c>
      <c r="B13" s="225" t="s">
        <v>74</v>
      </c>
      <c r="C13" s="240" t="s">
        <v>28</v>
      </c>
      <c r="D13" s="226"/>
      <c r="E13" s="227"/>
      <c r="F13" s="228"/>
      <c r="G13" s="228">
        <f>SUMIF(AG14:AG15,"&lt;&gt;NOR",G14:G15)</f>
        <v>0</v>
      </c>
      <c r="H13" s="228"/>
      <c r="I13" s="228">
        <f>SUM(I14:I15)</f>
        <v>0</v>
      </c>
      <c r="J13" s="228"/>
      <c r="K13" s="228">
        <f>SUM(K14:K15)</f>
        <v>0</v>
      </c>
      <c r="L13" s="228"/>
      <c r="M13" s="228">
        <f>SUM(M14:M15)</f>
        <v>0</v>
      </c>
      <c r="N13" s="228"/>
      <c r="O13" s="228">
        <f>SUM(O14:O15)</f>
        <v>0</v>
      </c>
      <c r="P13" s="228"/>
      <c r="Q13" s="228">
        <f>SUM(Q14:Q15)</f>
        <v>0</v>
      </c>
      <c r="R13" s="228"/>
      <c r="S13" s="228"/>
      <c r="T13" s="229"/>
      <c r="U13" s="223"/>
      <c r="V13" s="223">
        <f>SUM(V14:V15)</f>
        <v>0</v>
      </c>
      <c r="W13" s="223"/>
      <c r="X13" s="223"/>
      <c r="AG13" t="s">
        <v>104</v>
      </c>
    </row>
    <row r="14" spans="1:60" outlineLevel="1" x14ac:dyDescent="0.2">
      <c r="A14" s="230">
        <v>3</v>
      </c>
      <c r="B14" s="231" t="s">
        <v>117</v>
      </c>
      <c r="C14" s="241" t="s">
        <v>118</v>
      </c>
      <c r="D14" s="232" t="s">
        <v>107</v>
      </c>
      <c r="E14" s="233">
        <v>1</v>
      </c>
      <c r="F14" s="234"/>
      <c r="G14" s="235">
        <f>ROUND(E14*F14,2)</f>
        <v>0</v>
      </c>
      <c r="H14" s="234"/>
      <c r="I14" s="235">
        <f>ROUND(E14*H14,2)</f>
        <v>0</v>
      </c>
      <c r="J14" s="234"/>
      <c r="K14" s="235">
        <f>ROUND(E14*J14,2)</f>
        <v>0</v>
      </c>
      <c r="L14" s="235">
        <v>15</v>
      </c>
      <c r="M14" s="235">
        <f>G14*(1+L14/100)</f>
        <v>0</v>
      </c>
      <c r="N14" s="235">
        <v>0</v>
      </c>
      <c r="O14" s="235">
        <f>ROUND(E14*N14,2)</f>
        <v>0</v>
      </c>
      <c r="P14" s="235">
        <v>0</v>
      </c>
      <c r="Q14" s="235">
        <f>ROUND(E14*P14,2)</f>
        <v>0</v>
      </c>
      <c r="R14" s="235"/>
      <c r="S14" s="235" t="s">
        <v>108</v>
      </c>
      <c r="T14" s="236" t="s">
        <v>109</v>
      </c>
      <c r="U14" s="222">
        <v>0</v>
      </c>
      <c r="V14" s="222">
        <f>ROUND(E14*U14,2)</f>
        <v>0</v>
      </c>
      <c r="W14" s="222"/>
      <c r="X14" s="222" t="s">
        <v>110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111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33.75" outlineLevel="1" x14ac:dyDescent="0.2">
      <c r="A15" s="220"/>
      <c r="B15" s="221"/>
      <c r="C15" s="242" t="s">
        <v>119</v>
      </c>
      <c r="D15" s="238"/>
      <c r="E15" s="238"/>
      <c r="F15" s="238"/>
      <c r="G15" s="238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3"/>
      <c r="Z15" s="213"/>
      <c r="AA15" s="213"/>
      <c r="AB15" s="213"/>
      <c r="AC15" s="213"/>
      <c r="AD15" s="213"/>
      <c r="AE15" s="213"/>
      <c r="AF15" s="213"/>
      <c r="AG15" s="213" t="s">
        <v>113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37" t="str">
        <f>C15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5" s="213"/>
      <c r="BC15" s="213"/>
      <c r="BD15" s="213"/>
      <c r="BE15" s="213"/>
      <c r="BF15" s="213"/>
      <c r="BG15" s="213"/>
      <c r="BH15" s="213"/>
    </row>
    <row r="16" spans="1:60" x14ac:dyDescent="0.2">
      <c r="A16" s="3"/>
      <c r="B16" s="4"/>
      <c r="C16" s="243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90</v>
      </c>
    </row>
    <row r="17" spans="1:33" x14ac:dyDescent="0.2">
      <c r="A17" s="216"/>
      <c r="B17" s="217" t="s">
        <v>29</v>
      </c>
      <c r="C17" s="244"/>
      <c r="D17" s="218"/>
      <c r="E17" s="219"/>
      <c r="F17" s="219"/>
      <c r="G17" s="239">
        <f>G8+G13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120</v>
      </c>
    </row>
    <row r="18" spans="1:33" x14ac:dyDescent="0.2">
      <c r="C18" s="245"/>
      <c r="D18" s="10"/>
      <c r="AG18" t="s">
        <v>121</v>
      </c>
    </row>
    <row r="19" spans="1:33" x14ac:dyDescent="0.2">
      <c r="D19" s="10"/>
    </row>
    <row r="20" spans="1:33" x14ac:dyDescent="0.2">
      <c r="D20" s="10"/>
    </row>
    <row r="21" spans="1:33" x14ac:dyDescent="0.2">
      <c r="D21" s="10"/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j7CQ15yml3HzFE4UWjOck7U6K3mqWNPJLwMl3FxM1cBSgTb5TH6Wixmb3NHau/5rHZckj5jmjXBEzpRALgbSA==" saltValue="bANlmcH43icLVDbLODTlxw==" spinCount="100000" sheet="1"/>
  <mergeCells count="7">
    <mergeCell ref="C15:G15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5701A-D9AA-4B8F-9C68-796DA998F7E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122</v>
      </c>
      <c r="B1" s="198"/>
      <c r="C1" s="198"/>
      <c r="D1" s="198"/>
      <c r="E1" s="198"/>
      <c r="F1" s="198"/>
      <c r="G1" s="198"/>
      <c r="AG1" t="s">
        <v>76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77</v>
      </c>
    </row>
    <row r="3" spans="1:60" ht="24.95" customHeight="1" x14ac:dyDescent="0.2">
      <c r="A3" s="199" t="s">
        <v>8</v>
      </c>
      <c r="B3" s="49" t="s">
        <v>50</v>
      </c>
      <c r="C3" s="202" t="s">
        <v>51</v>
      </c>
      <c r="D3" s="200"/>
      <c r="E3" s="200"/>
      <c r="F3" s="200"/>
      <c r="G3" s="201"/>
      <c r="AC3" s="178" t="s">
        <v>77</v>
      </c>
      <c r="AG3" t="s">
        <v>80</v>
      </c>
    </row>
    <row r="4" spans="1:60" ht="24.95" customHeight="1" x14ac:dyDescent="0.2">
      <c r="A4" s="203" t="s">
        <v>9</v>
      </c>
      <c r="B4" s="204" t="s">
        <v>47</v>
      </c>
      <c r="C4" s="205" t="s">
        <v>48</v>
      </c>
      <c r="D4" s="206"/>
      <c r="E4" s="206"/>
      <c r="F4" s="206"/>
      <c r="G4" s="207"/>
      <c r="AG4" t="s">
        <v>81</v>
      </c>
    </row>
    <row r="5" spans="1:60" x14ac:dyDescent="0.2">
      <c r="D5" s="10"/>
    </row>
    <row r="6" spans="1:60" ht="38.25" x14ac:dyDescent="0.2">
      <c r="A6" s="209" t="s">
        <v>82</v>
      </c>
      <c r="B6" s="211" t="s">
        <v>83</v>
      </c>
      <c r="C6" s="211" t="s">
        <v>84</v>
      </c>
      <c r="D6" s="210" t="s">
        <v>85</v>
      </c>
      <c r="E6" s="209" t="s">
        <v>86</v>
      </c>
      <c r="F6" s="208" t="s">
        <v>87</v>
      </c>
      <c r="G6" s="209" t="s">
        <v>29</v>
      </c>
      <c r="H6" s="212" t="s">
        <v>30</v>
      </c>
      <c r="I6" s="212" t="s">
        <v>88</v>
      </c>
      <c r="J6" s="212" t="s">
        <v>31</v>
      </c>
      <c r="K6" s="212" t="s">
        <v>89</v>
      </c>
      <c r="L6" s="212" t="s">
        <v>90</v>
      </c>
      <c r="M6" s="212" t="s">
        <v>91</v>
      </c>
      <c r="N6" s="212" t="s">
        <v>92</v>
      </c>
      <c r="O6" s="212" t="s">
        <v>93</v>
      </c>
      <c r="P6" s="212" t="s">
        <v>94</v>
      </c>
      <c r="Q6" s="212" t="s">
        <v>95</v>
      </c>
      <c r="R6" s="212" t="s">
        <v>96</v>
      </c>
      <c r="S6" s="212" t="s">
        <v>97</v>
      </c>
      <c r="T6" s="212" t="s">
        <v>98</v>
      </c>
      <c r="U6" s="212" t="s">
        <v>99</v>
      </c>
      <c r="V6" s="212" t="s">
        <v>100</v>
      </c>
      <c r="W6" s="212" t="s">
        <v>101</v>
      </c>
      <c r="X6" s="212" t="s">
        <v>102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4" t="s">
        <v>103</v>
      </c>
      <c r="B8" s="225" t="s">
        <v>58</v>
      </c>
      <c r="C8" s="240" t="s">
        <v>59</v>
      </c>
      <c r="D8" s="226"/>
      <c r="E8" s="227"/>
      <c r="F8" s="228"/>
      <c r="G8" s="228">
        <f>SUMIF(AG9:AG41,"&lt;&gt;NOR",G9:G41)</f>
        <v>0</v>
      </c>
      <c r="H8" s="228"/>
      <c r="I8" s="228">
        <f>SUM(I9:I41)</f>
        <v>0</v>
      </c>
      <c r="J8" s="228"/>
      <c r="K8" s="228">
        <f>SUM(K9:K41)</f>
        <v>0</v>
      </c>
      <c r="L8" s="228"/>
      <c r="M8" s="228">
        <f>SUM(M9:M41)</f>
        <v>0</v>
      </c>
      <c r="N8" s="228"/>
      <c r="O8" s="228">
        <f>SUM(O9:O41)</f>
        <v>0</v>
      </c>
      <c r="P8" s="228"/>
      <c r="Q8" s="228">
        <f>SUM(Q9:Q41)</f>
        <v>106.97</v>
      </c>
      <c r="R8" s="228"/>
      <c r="S8" s="228"/>
      <c r="T8" s="229"/>
      <c r="U8" s="223"/>
      <c r="V8" s="223">
        <f>SUM(V9:V41)</f>
        <v>167.46</v>
      </c>
      <c r="W8" s="223"/>
      <c r="X8" s="223"/>
      <c r="AG8" t="s">
        <v>104</v>
      </c>
    </row>
    <row r="9" spans="1:60" ht="22.5" outlineLevel="1" x14ac:dyDescent="0.2">
      <c r="A9" s="230">
        <v>1</v>
      </c>
      <c r="B9" s="231" t="s">
        <v>123</v>
      </c>
      <c r="C9" s="241" t="s">
        <v>124</v>
      </c>
      <c r="D9" s="232" t="s">
        <v>125</v>
      </c>
      <c r="E9" s="233">
        <v>116.4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15</v>
      </c>
      <c r="M9" s="235">
        <f>G9*(1+L9/100)</f>
        <v>0</v>
      </c>
      <c r="N9" s="235">
        <v>0</v>
      </c>
      <c r="O9" s="235">
        <f>ROUND(E9*N9,2)</f>
        <v>0</v>
      </c>
      <c r="P9" s="235">
        <v>0.13800000000000001</v>
      </c>
      <c r="Q9" s="235">
        <f>ROUND(E9*P9,2)</f>
        <v>16.059999999999999</v>
      </c>
      <c r="R9" s="235" t="s">
        <v>126</v>
      </c>
      <c r="S9" s="235" t="s">
        <v>108</v>
      </c>
      <c r="T9" s="236" t="s">
        <v>108</v>
      </c>
      <c r="U9" s="222">
        <v>0.16</v>
      </c>
      <c r="V9" s="222">
        <f>ROUND(E9*U9,2)</f>
        <v>18.62</v>
      </c>
      <c r="W9" s="222"/>
      <c r="X9" s="222" t="s">
        <v>127</v>
      </c>
      <c r="Y9" s="213"/>
      <c r="Z9" s="213"/>
      <c r="AA9" s="213"/>
      <c r="AB9" s="213"/>
      <c r="AC9" s="213"/>
      <c r="AD9" s="213"/>
      <c r="AE9" s="213"/>
      <c r="AF9" s="213"/>
      <c r="AG9" s="213" t="s">
        <v>128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20"/>
      <c r="B10" s="221"/>
      <c r="C10" s="257" t="s">
        <v>129</v>
      </c>
      <c r="D10" s="248"/>
      <c r="E10" s="248"/>
      <c r="F10" s="248"/>
      <c r="G10" s="248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3"/>
      <c r="Z10" s="213"/>
      <c r="AA10" s="213"/>
      <c r="AB10" s="213"/>
      <c r="AC10" s="213"/>
      <c r="AD10" s="213"/>
      <c r="AE10" s="213"/>
      <c r="AF10" s="213"/>
      <c r="AG10" s="213" t="s">
        <v>130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20"/>
      <c r="B11" s="221"/>
      <c r="C11" s="258" t="s">
        <v>131</v>
      </c>
      <c r="D11" s="246"/>
      <c r="E11" s="247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3"/>
      <c r="Z11" s="213"/>
      <c r="AA11" s="213"/>
      <c r="AB11" s="213"/>
      <c r="AC11" s="213"/>
      <c r="AD11" s="213"/>
      <c r="AE11" s="213"/>
      <c r="AF11" s="213"/>
      <c r="AG11" s="213" t="s">
        <v>132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20"/>
      <c r="B12" s="221"/>
      <c r="C12" s="258" t="s">
        <v>133</v>
      </c>
      <c r="D12" s="246"/>
      <c r="E12" s="247">
        <v>104.4</v>
      </c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3"/>
      <c r="Z12" s="213"/>
      <c r="AA12" s="213"/>
      <c r="AB12" s="213"/>
      <c r="AC12" s="213"/>
      <c r="AD12" s="213"/>
      <c r="AE12" s="213"/>
      <c r="AF12" s="213"/>
      <c r="AG12" s="213" t="s">
        <v>132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20"/>
      <c r="B13" s="221"/>
      <c r="C13" s="258" t="s">
        <v>134</v>
      </c>
      <c r="D13" s="246"/>
      <c r="E13" s="247">
        <v>12</v>
      </c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13"/>
      <c r="Z13" s="213"/>
      <c r="AA13" s="213"/>
      <c r="AB13" s="213"/>
      <c r="AC13" s="213"/>
      <c r="AD13" s="213"/>
      <c r="AE13" s="213"/>
      <c r="AF13" s="213"/>
      <c r="AG13" s="213" t="s">
        <v>132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ht="22.5" outlineLevel="1" x14ac:dyDescent="0.2">
      <c r="A14" s="230">
        <v>2</v>
      </c>
      <c r="B14" s="231" t="s">
        <v>135</v>
      </c>
      <c r="C14" s="241" t="s">
        <v>136</v>
      </c>
      <c r="D14" s="232" t="s">
        <v>125</v>
      </c>
      <c r="E14" s="233">
        <v>189.3</v>
      </c>
      <c r="F14" s="234"/>
      <c r="G14" s="235">
        <f>ROUND(E14*F14,2)</f>
        <v>0</v>
      </c>
      <c r="H14" s="234"/>
      <c r="I14" s="235">
        <f>ROUND(E14*H14,2)</f>
        <v>0</v>
      </c>
      <c r="J14" s="234"/>
      <c r="K14" s="235">
        <f>ROUND(E14*J14,2)</f>
        <v>0</v>
      </c>
      <c r="L14" s="235">
        <v>15</v>
      </c>
      <c r="M14" s="235">
        <f>G14*(1+L14/100)</f>
        <v>0</v>
      </c>
      <c r="N14" s="235">
        <v>0</v>
      </c>
      <c r="O14" s="235">
        <f>ROUND(E14*N14,2)</f>
        <v>0</v>
      </c>
      <c r="P14" s="235">
        <v>0.33</v>
      </c>
      <c r="Q14" s="235">
        <f>ROUND(E14*P14,2)</f>
        <v>62.47</v>
      </c>
      <c r="R14" s="235" t="s">
        <v>126</v>
      </c>
      <c r="S14" s="235" t="s">
        <v>108</v>
      </c>
      <c r="T14" s="236" t="s">
        <v>108</v>
      </c>
      <c r="U14" s="222">
        <v>0.06</v>
      </c>
      <c r="V14" s="222">
        <f>ROUND(E14*U14,2)</f>
        <v>11.36</v>
      </c>
      <c r="W14" s="222"/>
      <c r="X14" s="222" t="s">
        <v>127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128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20"/>
      <c r="B15" s="221"/>
      <c r="C15" s="258" t="s">
        <v>137</v>
      </c>
      <c r="D15" s="246"/>
      <c r="E15" s="247">
        <v>116.4</v>
      </c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3"/>
      <c r="Z15" s="213"/>
      <c r="AA15" s="213"/>
      <c r="AB15" s="213"/>
      <c r="AC15" s="213"/>
      <c r="AD15" s="213"/>
      <c r="AE15" s="213"/>
      <c r="AF15" s="213"/>
      <c r="AG15" s="213" t="s">
        <v>132</v>
      </c>
      <c r="AH15" s="213">
        <v>5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20"/>
      <c r="B16" s="221"/>
      <c r="C16" s="258" t="s">
        <v>138</v>
      </c>
      <c r="D16" s="246"/>
      <c r="E16" s="247">
        <v>72.900000000000006</v>
      </c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13"/>
      <c r="Z16" s="213"/>
      <c r="AA16" s="213"/>
      <c r="AB16" s="213"/>
      <c r="AC16" s="213"/>
      <c r="AD16" s="213"/>
      <c r="AE16" s="213"/>
      <c r="AF16" s="213"/>
      <c r="AG16" s="213" t="s">
        <v>132</v>
      </c>
      <c r="AH16" s="213">
        <v>5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22.5" outlineLevel="1" x14ac:dyDescent="0.2">
      <c r="A17" s="230">
        <v>3</v>
      </c>
      <c r="B17" s="231" t="s">
        <v>139</v>
      </c>
      <c r="C17" s="241" t="s">
        <v>140</v>
      </c>
      <c r="D17" s="232" t="s">
        <v>125</v>
      </c>
      <c r="E17" s="233">
        <v>72.900000000000006</v>
      </c>
      <c r="F17" s="234"/>
      <c r="G17" s="235">
        <f>ROUND(E17*F17,2)</f>
        <v>0</v>
      </c>
      <c r="H17" s="234"/>
      <c r="I17" s="235">
        <f>ROUND(E17*H17,2)</f>
        <v>0</v>
      </c>
      <c r="J17" s="234"/>
      <c r="K17" s="235">
        <f>ROUND(E17*J17,2)</f>
        <v>0</v>
      </c>
      <c r="L17" s="235">
        <v>15</v>
      </c>
      <c r="M17" s="235">
        <f>G17*(1+L17/100)</f>
        <v>0</v>
      </c>
      <c r="N17" s="235">
        <v>0</v>
      </c>
      <c r="O17" s="235">
        <f>ROUND(E17*N17,2)</f>
        <v>0</v>
      </c>
      <c r="P17" s="235">
        <v>0.36</v>
      </c>
      <c r="Q17" s="235">
        <f>ROUND(E17*P17,2)</f>
        <v>26.24</v>
      </c>
      <c r="R17" s="235" t="s">
        <v>126</v>
      </c>
      <c r="S17" s="235" t="s">
        <v>108</v>
      </c>
      <c r="T17" s="236" t="s">
        <v>108</v>
      </c>
      <c r="U17" s="222">
        <v>1.2270000000000001</v>
      </c>
      <c r="V17" s="222">
        <f>ROUND(E17*U17,2)</f>
        <v>89.45</v>
      </c>
      <c r="W17" s="222"/>
      <c r="X17" s="222" t="s">
        <v>127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128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20"/>
      <c r="B18" s="221"/>
      <c r="C18" s="258" t="s">
        <v>131</v>
      </c>
      <c r="D18" s="246"/>
      <c r="E18" s="247"/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13"/>
      <c r="Z18" s="213"/>
      <c r="AA18" s="213"/>
      <c r="AB18" s="213"/>
      <c r="AC18" s="213"/>
      <c r="AD18" s="213"/>
      <c r="AE18" s="213"/>
      <c r="AF18" s="213"/>
      <c r="AG18" s="213" t="s">
        <v>132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20"/>
      <c r="B19" s="221"/>
      <c r="C19" s="258" t="s">
        <v>141</v>
      </c>
      <c r="D19" s="246"/>
      <c r="E19" s="247">
        <v>62.9</v>
      </c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13"/>
      <c r="Z19" s="213"/>
      <c r="AA19" s="213"/>
      <c r="AB19" s="213"/>
      <c r="AC19" s="213"/>
      <c r="AD19" s="213"/>
      <c r="AE19" s="213"/>
      <c r="AF19" s="213"/>
      <c r="AG19" s="213" t="s">
        <v>132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20"/>
      <c r="B20" s="221"/>
      <c r="C20" s="258" t="s">
        <v>142</v>
      </c>
      <c r="D20" s="246"/>
      <c r="E20" s="247">
        <v>10</v>
      </c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3"/>
      <c r="Z20" s="213"/>
      <c r="AA20" s="213"/>
      <c r="AB20" s="213"/>
      <c r="AC20" s="213"/>
      <c r="AD20" s="213"/>
      <c r="AE20" s="213"/>
      <c r="AF20" s="213"/>
      <c r="AG20" s="213" t="s">
        <v>132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30">
        <v>4</v>
      </c>
      <c r="B21" s="231" t="s">
        <v>143</v>
      </c>
      <c r="C21" s="241" t="s">
        <v>144</v>
      </c>
      <c r="D21" s="232" t="s">
        <v>145</v>
      </c>
      <c r="E21" s="233">
        <v>10</v>
      </c>
      <c r="F21" s="234"/>
      <c r="G21" s="235">
        <f>ROUND(E21*F21,2)</f>
        <v>0</v>
      </c>
      <c r="H21" s="234"/>
      <c r="I21" s="235">
        <f>ROUND(E21*H21,2)</f>
        <v>0</v>
      </c>
      <c r="J21" s="234"/>
      <c r="K21" s="235">
        <f>ROUND(E21*J21,2)</f>
        <v>0</v>
      </c>
      <c r="L21" s="235">
        <v>15</v>
      </c>
      <c r="M21" s="235">
        <f>G21*(1+L21/100)</f>
        <v>0</v>
      </c>
      <c r="N21" s="235">
        <v>0</v>
      </c>
      <c r="O21" s="235">
        <f>ROUND(E21*N21,2)</f>
        <v>0</v>
      </c>
      <c r="P21" s="235">
        <v>0.22</v>
      </c>
      <c r="Q21" s="235">
        <f>ROUND(E21*P21,2)</f>
        <v>2.2000000000000002</v>
      </c>
      <c r="R21" s="235" t="s">
        <v>126</v>
      </c>
      <c r="S21" s="235" t="s">
        <v>108</v>
      </c>
      <c r="T21" s="236" t="s">
        <v>108</v>
      </c>
      <c r="U21" s="222">
        <v>0.14299999999999999</v>
      </c>
      <c r="V21" s="222">
        <f>ROUND(E21*U21,2)</f>
        <v>1.43</v>
      </c>
      <c r="W21" s="222"/>
      <c r="X21" s="222" t="s">
        <v>127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128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20"/>
      <c r="B22" s="221"/>
      <c r="C22" s="257" t="s">
        <v>146</v>
      </c>
      <c r="D22" s="248"/>
      <c r="E22" s="248"/>
      <c r="F22" s="248"/>
      <c r="G22" s="248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3"/>
      <c r="Z22" s="213"/>
      <c r="AA22" s="213"/>
      <c r="AB22" s="213"/>
      <c r="AC22" s="213"/>
      <c r="AD22" s="213"/>
      <c r="AE22" s="213"/>
      <c r="AF22" s="213"/>
      <c r="AG22" s="213" t="s">
        <v>130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37" t="str">
        <f>C22</f>
        <v>s vybouráním lože, s přemístěním hmot na skládku na vzdálenost do 3 m nebo naložením na dopravní prostředek</v>
      </c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20"/>
      <c r="B23" s="221"/>
      <c r="C23" s="258" t="s">
        <v>147</v>
      </c>
      <c r="D23" s="246"/>
      <c r="E23" s="247">
        <v>10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13"/>
      <c r="Z23" s="213"/>
      <c r="AA23" s="213"/>
      <c r="AB23" s="213"/>
      <c r="AC23" s="213"/>
      <c r="AD23" s="213"/>
      <c r="AE23" s="213"/>
      <c r="AF23" s="213"/>
      <c r="AG23" s="213" t="s">
        <v>132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30">
        <v>5</v>
      </c>
      <c r="B24" s="231" t="s">
        <v>148</v>
      </c>
      <c r="C24" s="241" t="s">
        <v>149</v>
      </c>
      <c r="D24" s="232" t="s">
        <v>150</v>
      </c>
      <c r="E24" s="233">
        <v>39.753</v>
      </c>
      <c r="F24" s="234"/>
      <c r="G24" s="235">
        <f>ROUND(E24*F24,2)</f>
        <v>0</v>
      </c>
      <c r="H24" s="234"/>
      <c r="I24" s="235">
        <f>ROUND(E24*H24,2)</f>
        <v>0</v>
      </c>
      <c r="J24" s="234"/>
      <c r="K24" s="235">
        <f>ROUND(E24*J24,2)</f>
        <v>0</v>
      </c>
      <c r="L24" s="235">
        <v>15</v>
      </c>
      <c r="M24" s="235">
        <f>G24*(1+L24/100)</f>
        <v>0</v>
      </c>
      <c r="N24" s="235">
        <v>0</v>
      </c>
      <c r="O24" s="235">
        <f>ROUND(E24*N24,2)</f>
        <v>0</v>
      </c>
      <c r="P24" s="235">
        <v>0</v>
      </c>
      <c r="Q24" s="235">
        <f>ROUND(E24*P24,2)</f>
        <v>0</v>
      </c>
      <c r="R24" s="235" t="s">
        <v>151</v>
      </c>
      <c r="S24" s="235" t="s">
        <v>108</v>
      </c>
      <c r="T24" s="236" t="s">
        <v>108</v>
      </c>
      <c r="U24" s="222">
        <v>0.37</v>
      </c>
      <c r="V24" s="222">
        <f>ROUND(E24*U24,2)</f>
        <v>14.71</v>
      </c>
      <c r="W24" s="222"/>
      <c r="X24" s="222" t="s">
        <v>127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128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2.5" outlineLevel="1" x14ac:dyDescent="0.2">
      <c r="A25" s="220"/>
      <c r="B25" s="221"/>
      <c r="C25" s="257" t="s">
        <v>152</v>
      </c>
      <c r="D25" s="248"/>
      <c r="E25" s="248"/>
      <c r="F25" s="248"/>
      <c r="G25" s="248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13"/>
      <c r="Z25" s="213"/>
      <c r="AA25" s="213"/>
      <c r="AB25" s="213"/>
      <c r="AC25" s="213"/>
      <c r="AD25" s="213"/>
      <c r="AE25" s="213"/>
      <c r="AF25" s="213"/>
      <c r="AG25" s="213" t="s">
        <v>130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37" t="str">
        <f>C25</f>
        <v>zapažených i nezapažených s urovnáním dna do předepsaného profilu a spádu, s přehozením výkopku na přilehlém terénu na vzdálenost do 3 m od podélné osy rýhy nebo s naložením výkopku na dopravní prostředek.</v>
      </c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20"/>
      <c r="B26" s="221"/>
      <c r="C26" s="258" t="s">
        <v>153</v>
      </c>
      <c r="D26" s="246"/>
      <c r="E26" s="247"/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13"/>
      <c r="Z26" s="213"/>
      <c r="AA26" s="213"/>
      <c r="AB26" s="213"/>
      <c r="AC26" s="213"/>
      <c r="AD26" s="213"/>
      <c r="AE26" s="213"/>
      <c r="AF26" s="213"/>
      <c r="AG26" s="213" t="s">
        <v>132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20"/>
      <c r="B27" s="221"/>
      <c r="C27" s="258" t="s">
        <v>131</v>
      </c>
      <c r="D27" s="246"/>
      <c r="E27" s="247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13"/>
      <c r="Z27" s="213"/>
      <c r="AA27" s="213"/>
      <c r="AB27" s="213"/>
      <c r="AC27" s="213"/>
      <c r="AD27" s="213"/>
      <c r="AE27" s="213"/>
      <c r="AF27" s="213"/>
      <c r="AG27" s="213" t="s">
        <v>132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20"/>
      <c r="B28" s="221"/>
      <c r="C28" s="258" t="s">
        <v>154</v>
      </c>
      <c r="D28" s="246"/>
      <c r="E28" s="247">
        <v>21.923999999999999</v>
      </c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13"/>
      <c r="Z28" s="213"/>
      <c r="AA28" s="213"/>
      <c r="AB28" s="213"/>
      <c r="AC28" s="213"/>
      <c r="AD28" s="213"/>
      <c r="AE28" s="213"/>
      <c r="AF28" s="213"/>
      <c r="AG28" s="213" t="s">
        <v>132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20"/>
      <c r="B29" s="221"/>
      <c r="C29" s="258" t="s">
        <v>155</v>
      </c>
      <c r="D29" s="246"/>
      <c r="E29" s="247">
        <v>2.52</v>
      </c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3"/>
      <c r="Z29" s="213"/>
      <c r="AA29" s="213"/>
      <c r="AB29" s="213"/>
      <c r="AC29" s="213"/>
      <c r="AD29" s="213"/>
      <c r="AE29" s="213"/>
      <c r="AF29" s="213"/>
      <c r="AG29" s="213" t="s">
        <v>132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20"/>
      <c r="B30" s="221"/>
      <c r="C30" s="258" t="s">
        <v>156</v>
      </c>
      <c r="D30" s="246"/>
      <c r="E30" s="247"/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13"/>
      <c r="Z30" s="213"/>
      <c r="AA30" s="213"/>
      <c r="AB30" s="213"/>
      <c r="AC30" s="213"/>
      <c r="AD30" s="213"/>
      <c r="AE30" s="213"/>
      <c r="AF30" s="213"/>
      <c r="AG30" s="213" t="s">
        <v>132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20"/>
      <c r="B31" s="221"/>
      <c r="C31" s="258" t="s">
        <v>157</v>
      </c>
      <c r="D31" s="246"/>
      <c r="E31" s="247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13"/>
      <c r="Z31" s="213"/>
      <c r="AA31" s="213"/>
      <c r="AB31" s="213"/>
      <c r="AC31" s="213"/>
      <c r="AD31" s="213"/>
      <c r="AE31" s="213"/>
      <c r="AF31" s="213"/>
      <c r="AG31" s="213" t="s">
        <v>132</v>
      </c>
      <c r="AH31" s="213">
        <v>0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20"/>
      <c r="B32" s="221"/>
      <c r="C32" s="258" t="s">
        <v>131</v>
      </c>
      <c r="D32" s="246"/>
      <c r="E32" s="247"/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3"/>
      <c r="Z32" s="213"/>
      <c r="AA32" s="213"/>
      <c r="AB32" s="213"/>
      <c r="AC32" s="213"/>
      <c r="AD32" s="213"/>
      <c r="AE32" s="213"/>
      <c r="AF32" s="213"/>
      <c r="AG32" s="213" t="s">
        <v>132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20"/>
      <c r="B33" s="221"/>
      <c r="C33" s="258" t="s">
        <v>158</v>
      </c>
      <c r="D33" s="246"/>
      <c r="E33" s="247">
        <v>13.209</v>
      </c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3"/>
      <c r="Z33" s="213"/>
      <c r="AA33" s="213"/>
      <c r="AB33" s="213"/>
      <c r="AC33" s="213"/>
      <c r="AD33" s="213"/>
      <c r="AE33" s="213"/>
      <c r="AF33" s="213"/>
      <c r="AG33" s="213" t="s">
        <v>132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20"/>
      <c r="B34" s="221"/>
      <c r="C34" s="258" t="s">
        <v>159</v>
      </c>
      <c r="D34" s="246"/>
      <c r="E34" s="247">
        <v>2.1</v>
      </c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13"/>
      <c r="Z34" s="213"/>
      <c r="AA34" s="213"/>
      <c r="AB34" s="213"/>
      <c r="AC34" s="213"/>
      <c r="AD34" s="213"/>
      <c r="AE34" s="213"/>
      <c r="AF34" s="213"/>
      <c r="AG34" s="213" t="s">
        <v>132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30">
        <v>6</v>
      </c>
      <c r="B35" s="231" t="s">
        <v>160</v>
      </c>
      <c r="C35" s="241" t="s">
        <v>161</v>
      </c>
      <c r="D35" s="232" t="s">
        <v>150</v>
      </c>
      <c r="E35" s="233">
        <v>39.753</v>
      </c>
      <c r="F35" s="234"/>
      <c r="G35" s="235">
        <f>ROUND(E35*F35,2)</f>
        <v>0</v>
      </c>
      <c r="H35" s="234"/>
      <c r="I35" s="235">
        <f>ROUND(E35*H35,2)</f>
        <v>0</v>
      </c>
      <c r="J35" s="234"/>
      <c r="K35" s="235">
        <f>ROUND(E35*J35,2)</f>
        <v>0</v>
      </c>
      <c r="L35" s="235">
        <v>15</v>
      </c>
      <c r="M35" s="235">
        <f>G35*(1+L35/100)</f>
        <v>0</v>
      </c>
      <c r="N35" s="235">
        <v>0</v>
      </c>
      <c r="O35" s="235">
        <f>ROUND(E35*N35,2)</f>
        <v>0</v>
      </c>
      <c r="P35" s="235">
        <v>0</v>
      </c>
      <c r="Q35" s="235">
        <f>ROUND(E35*P35,2)</f>
        <v>0</v>
      </c>
      <c r="R35" s="235" t="s">
        <v>151</v>
      </c>
      <c r="S35" s="235" t="s">
        <v>108</v>
      </c>
      <c r="T35" s="236" t="s">
        <v>108</v>
      </c>
      <c r="U35" s="222">
        <v>0.60029999999999994</v>
      </c>
      <c r="V35" s="222">
        <f>ROUND(E35*U35,2)</f>
        <v>23.86</v>
      </c>
      <c r="W35" s="222"/>
      <c r="X35" s="222" t="s">
        <v>127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128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22.5" outlineLevel="1" x14ac:dyDescent="0.2">
      <c r="A36" s="220"/>
      <c r="B36" s="221"/>
      <c r="C36" s="257" t="s">
        <v>152</v>
      </c>
      <c r="D36" s="248"/>
      <c r="E36" s="248"/>
      <c r="F36" s="248"/>
      <c r="G36" s="248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13"/>
      <c r="Z36" s="213"/>
      <c r="AA36" s="213"/>
      <c r="AB36" s="213"/>
      <c r="AC36" s="213"/>
      <c r="AD36" s="213"/>
      <c r="AE36" s="213"/>
      <c r="AF36" s="213"/>
      <c r="AG36" s="213" t="s">
        <v>130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37" t="str">
        <f>C36</f>
        <v>zapažených i nezapažených s urovnáním dna do předepsaného profilu a spádu, s přehozením výkopku na přilehlém terénu na vzdálenost do 3 m od podélné osy rýhy nebo s naložením výkopku na dopravní prostředek.</v>
      </c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20"/>
      <c r="B37" s="221"/>
      <c r="C37" s="258" t="s">
        <v>162</v>
      </c>
      <c r="D37" s="246"/>
      <c r="E37" s="247">
        <v>39.753</v>
      </c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13"/>
      <c r="Z37" s="213"/>
      <c r="AA37" s="213"/>
      <c r="AB37" s="213"/>
      <c r="AC37" s="213"/>
      <c r="AD37" s="213"/>
      <c r="AE37" s="213"/>
      <c r="AF37" s="213"/>
      <c r="AG37" s="213" t="s">
        <v>132</v>
      </c>
      <c r="AH37" s="213">
        <v>5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ht="22.5" outlineLevel="1" x14ac:dyDescent="0.2">
      <c r="A38" s="230">
        <v>7</v>
      </c>
      <c r="B38" s="231" t="s">
        <v>163</v>
      </c>
      <c r="C38" s="241" t="s">
        <v>164</v>
      </c>
      <c r="D38" s="232" t="s">
        <v>150</v>
      </c>
      <c r="E38" s="233">
        <v>39.753</v>
      </c>
      <c r="F38" s="234"/>
      <c r="G38" s="235">
        <f>ROUND(E38*F38,2)</f>
        <v>0</v>
      </c>
      <c r="H38" s="234"/>
      <c r="I38" s="235">
        <f>ROUND(E38*H38,2)</f>
        <v>0</v>
      </c>
      <c r="J38" s="234"/>
      <c r="K38" s="235">
        <f>ROUND(E38*J38,2)</f>
        <v>0</v>
      </c>
      <c r="L38" s="235">
        <v>15</v>
      </c>
      <c r="M38" s="235">
        <f>G38*(1+L38/100)</f>
        <v>0</v>
      </c>
      <c r="N38" s="235">
        <v>0</v>
      </c>
      <c r="O38" s="235">
        <f>ROUND(E38*N38,2)</f>
        <v>0</v>
      </c>
      <c r="P38" s="235">
        <v>0</v>
      </c>
      <c r="Q38" s="235">
        <f>ROUND(E38*P38,2)</f>
        <v>0</v>
      </c>
      <c r="R38" s="235" t="s">
        <v>151</v>
      </c>
      <c r="S38" s="235" t="s">
        <v>108</v>
      </c>
      <c r="T38" s="236" t="s">
        <v>108</v>
      </c>
      <c r="U38" s="222">
        <v>0.20200000000000001</v>
      </c>
      <c r="V38" s="222">
        <f>ROUND(E38*U38,2)</f>
        <v>8.0299999999999994</v>
      </c>
      <c r="W38" s="222"/>
      <c r="X38" s="222" t="s">
        <v>127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128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20"/>
      <c r="B39" s="221"/>
      <c r="C39" s="257" t="s">
        <v>165</v>
      </c>
      <c r="D39" s="248"/>
      <c r="E39" s="248"/>
      <c r="F39" s="248"/>
      <c r="G39" s="248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13"/>
      <c r="Z39" s="213"/>
      <c r="AA39" s="213"/>
      <c r="AB39" s="213"/>
      <c r="AC39" s="213"/>
      <c r="AD39" s="213"/>
      <c r="AE39" s="213"/>
      <c r="AF39" s="213"/>
      <c r="AG39" s="213" t="s">
        <v>130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20"/>
      <c r="B40" s="221"/>
      <c r="C40" s="259" t="s">
        <v>166</v>
      </c>
      <c r="D40" s="249"/>
      <c r="E40" s="249"/>
      <c r="F40" s="249"/>
      <c r="G40" s="249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13"/>
      <c r="Z40" s="213"/>
      <c r="AA40" s="213"/>
      <c r="AB40" s="213"/>
      <c r="AC40" s="213"/>
      <c r="AD40" s="213"/>
      <c r="AE40" s="213"/>
      <c r="AF40" s="213"/>
      <c r="AG40" s="213" t="s">
        <v>113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20"/>
      <c r="B41" s="221"/>
      <c r="C41" s="258" t="s">
        <v>162</v>
      </c>
      <c r="D41" s="246"/>
      <c r="E41" s="247">
        <v>39.753</v>
      </c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13"/>
      <c r="Z41" s="213"/>
      <c r="AA41" s="213"/>
      <c r="AB41" s="213"/>
      <c r="AC41" s="213"/>
      <c r="AD41" s="213"/>
      <c r="AE41" s="213"/>
      <c r="AF41" s="213"/>
      <c r="AG41" s="213" t="s">
        <v>132</v>
      </c>
      <c r="AH41" s="213">
        <v>5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x14ac:dyDescent="0.2">
      <c r="A42" s="224" t="s">
        <v>103</v>
      </c>
      <c r="B42" s="225" t="s">
        <v>60</v>
      </c>
      <c r="C42" s="240" t="s">
        <v>61</v>
      </c>
      <c r="D42" s="226"/>
      <c r="E42" s="227"/>
      <c r="F42" s="228"/>
      <c r="G42" s="228">
        <f>SUMIF(AG43:AG56,"&lt;&gt;NOR",G43:G56)</f>
        <v>0</v>
      </c>
      <c r="H42" s="228"/>
      <c r="I42" s="228">
        <f>SUM(I43:I56)</f>
        <v>0</v>
      </c>
      <c r="J42" s="228"/>
      <c r="K42" s="228">
        <f>SUM(K43:K56)</f>
        <v>0</v>
      </c>
      <c r="L42" s="228"/>
      <c r="M42" s="228">
        <f>SUM(M43:M56)</f>
        <v>0</v>
      </c>
      <c r="N42" s="228"/>
      <c r="O42" s="228">
        <f>SUM(O43:O56)</f>
        <v>107.92999999999999</v>
      </c>
      <c r="P42" s="228"/>
      <c r="Q42" s="228">
        <f>SUM(Q43:Q56)</f>
        <v>0</v>
      </c>
      <c r="R42" s="228"/>
      <c r="S42" s="228"/>
      <c r="T42" s="229"/>
      <c r="U42" s="223"/>
      <c r="V42" s="223">
        <f>SUM(V43:V56)</f>
        <v>88.23</v>
      </c>
      <c r="W42" s="223"/>
      <c r="X42" s="223"/>
      <c r="AG42" t="s">
        <v>104</v>
      </c>
    </row>
    <row r="43" spans="1:60" ht="22.5" outlineLevel="1" x14ac:dyDescent="0.2">
      <c r="A43" s="230">
        <v>8</v>
      </c>
      <c r="B43" s="231" t="s">
        <v>167</v>
      </c>
      <c r="C43" s="241" t="s">
        <v>168</v>
      </c>
      <c r="D43" s="232" t="s">
        <v>125</v>
      </c>
      <c r="E43" s="233">
        <v>189.3</v>
      </c>
      <c r="F43" s="234"/>
      <c r="G43" s="235">
        <f>ROUND(E43*F43,2)</f>
        <v>0</v>
      </c>
      <c r="H43" s="234"/>
      <c r="I43" s="235">
        <f>ROUND(E43*H43,2)</f>
        <v>0</v>
      </c>
      <c r="J43" s="234"/>
      <c r="K43" s="235">
        <f>ROUND(E43*J43,2)</f>
        <v>0</v>
      </c>
      <c r="L43" s="235">
        <v>15</v>
      </c>
      <c r="M43" s="235">
        <f>G43*(1+L43/100)</f>
        <v>0</v>
      </c>
      <c r="N43" s="235">
        <v>0.378</v>
      </c>
      <c r="O43" s="235">
        <f>ROUND(E43*N43,2)</f>
        <v>71.56</v>
      </c>
      <c r="P43" s="235">
        <v>0</v>
      </c>
      <c r="Q43" s="235">
        <f>ROUND(E43*P43,2)</f>
        <v>0</v>
      </c>
      <c r="R43" s="235" t="s">
        <v>126</v>
      </c>
      <c r="S43" s="235" t="s">
        <v>108</v>
      </c>
      <c r="T43" s="236" t="s">
        <v>108</v>
      </c>
      <c r="U43" s="222">
        <v>2.5999999999999999E-2</v>
      </c>
      <c r="V43" s="222">
        <f>ROUND(E43*U43,2)</f>
        <v>4.92</v>
      </c>
      <c r="W43" s="222"/>
      <c r="X43" s="222" t="s">
        <v>127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128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20"/>
      <c r="B44" s="221"/>
      <c r="C44" s="258" t="s">
        <v>169</v>
      </c>
      <c r="D44" s="246"/>
      <c r="E44" s="247">
        <v>189.3</v>
      </c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13"/>
      <c r="Z44" s="213"/>
      <c r="AA44" s="213"/>
      <c r="AB44" s="213"/>
      <c r="AC44" s="213"/>
      <c r="AD44" s="213"/>
      <c r="AE44" s="213"/>
      <c r="AF44" s="213"/>
      <c r="AG44" s="213" t="s">
        <v>132</v>
      </c>
      <c r="AH44" s="213">
        <v>5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30">
        <v>9</v>
      </c>
      <c r="B45" s="231" t="s">
        <v>170</v>
      </c>
      <c r="C45" s="241" t="s">
        <v>171</v>
      </c>
      <c r="D45" s="232" t="s">
        <v>125</v>
      </c>
      <c r="E45" s="233">
        <v>116.4</v>
      </c>
      <c r="F45" s="234"/>
      <c r="G45" s="235">
        <f>ROUND(E45*F45,2)</f>
        <v>0</v>
      </c>
      <c r="H45" s="234"/>
      <c r="I45" s="235">
        <f>ROUND(E45*H45,2)</f>
        <v>0</v>
      </c>
      <c r="J45" s="234"/>
      <c r="K45" s="235">
        <f>ROUND(E45*J45,2)</f>
        <v>0</v>
      </c>
      <c r="L45" s="235">
        <v>15</v>
      </c>
      <c r="M45" s="235">
        <f>G45*(1+L45/100)</f>
        <v>0</v>
      </c>
      <c r="N45" s="235">
        <v>7.3899999999999993E-2</v>
      </c>
      <c r="O45" s="235">
        <f>ROUND(E45*N45,2)</f>
        <v>8.6</v>
      </c>
      <c r="P45" s="235">
        <v>0</v>
      </c>
      <c r="Q45" s="235">
        <f>ROUND(E45*P45,2)</f>
        <v>0</v>
      </c>
      <c r="R45" s="235" t="s">
        <v>126</v>
      </c>
      <c r="S45" s="235" t="s">
        <v>108</v>
      </c>
      <c r="T45" s="236" t="s">
        <v>108</v>
      </c>
      <c r="U45" s="222">
        <v>0.47799999999999998</v>
      </c>
      <c r="V45" s="222">
        <f>ROUND(E45*U45,2)</f>
        <v>55.64</v>
      </c>
      <c r="W45" s="222"/>
      <c r="X45" s="222" t="s">
        <v>127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128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ht="22.5" outlineLevel="1" x14ac:dyDescent="0.2">
      <c r="A46" s="220"/>
      <c r="B46" s="221"/>
      <c r="C46" s="257" t="s">
        <v>172</v>
      </c>
      <c r="D46" s="248"/>
      <c r="E46" s="248"/>
      <c r="F46" s="248"/>
      <c r="G46" s="248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3"/>
      <c r="Z46" s="213"/>
      <c r="AA46" s="213"/>
      <c r="AB46" s="213"/>
      <c r="AC46" s="213"/>
      <c r="AD46" s="213"/>
      <c r="AE46" s="213"/>
      <c r="AF46" s="213"/>
      <c r="AG46" s="213" t="s">
        <v>130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37" t="str">
        <f>C46</f>
        <v>s provedením lože z kameniva drceného, s vyplněním spár, s dvojitým hutněním a se smetením přebytečného materiálu na krajnici. S dodáním hmot pro lože a výplň spár.</v>
      </c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20"/>
      <c r="B47" s="221"/>
      <c r="C47" s="258" t="s">
        <v>137</v>
      </c>
      <c r="D47" s="246"/>
      <c r="E47" s="247">
        <v>116.4</v>
      </c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13"/>
      <c r="Z47" s="213"/>
      <c r="AA47" s="213"/>
      <c r="AB47" s="213"/>
      <c r="AC47" s="213"/>
      <c r="AD47" s="213"/>
      <c r="AE47" s="213"/>
      <c r="AF47" s="213"/>
      <c r="AG47" s="213" t="s">
        <v>132</v>
      </c>
      <c r="AH47" s="213">
        <v>5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30">
        <v>10</v>
      </c>
      <c r="B48" s="231" t="s">
        <v>173</v>
      </c>
      <c r="C48" s="241" t="s">
        <v>174</v>
      </c>
      <c r="D48" s="232" t="s">
        <v>150</v>
      </c>
      <c r="E48" s="233">
        <v>10.935</v>
      </c>
      <c r="F48" s="234"/>
      <c r="G48" s="235">
        <f>ROUND(E48*F48,2)</f>
        <v>0</v>
      </c>
      <c r="H48" s="234"/>
      <c r="I48" s="235">
        <f>ROUND(E48*H48,2)</f>
        <v>0</v>
      </c>
      <c r="J48" s="234"/>
      <c r="K48" s="235">
        <f>ROUND(E48*J48,2)</f>
        <v>0</v>
      </c>
      <c r="L48" s="235">
        <v>15</v>
      </c>
      <c r="M48" s="235">
        <f>G48*(1+L48/100)</f>
        <v>0</v>
      </c>
      <c r="N48" s="235">
        <v>2.5249999999999999</v>
      </c>
      <c r="O48" s="235">
        <f>ROUND(E48*N48,2)</f>
        <v>27.61</v>
      </c>
      <c r="P48" s="235">
        <v>0</v>
      </c>
      <c r="Q48" s="235">
        <f>ROUND(E48*P48,2)</f>
        <v>0</v>
      </c>
      <c r="R48" s="235" t="s">
        <v>175</v>
      </c>
      <c r="S48" s="235" t="s">
        <v>108</v>
      </c>
      <c r="T48" s="236" t="s">
        <v>108</v>
      </c>
      <c r="U48" s="222">
        <v>2.3170000000000002</v>
      </c>
      <c r="V48" s="222">
        <f>ROUND(E48*U48,2)</f>
        <v>25.34</v>
      </c>
      <c r="W48" s="222"/>
      <c r="X48" s="222" t="s">
        <v>127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128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20"/>
      <c r="B49" s="221"/>
      <c r="C49" s="257" t="s">
        <v>176</v>
      </c>
      <c r="D49" s="248"/>
      <c r="E49" s="248"/>
      <c r="F49" s="248"/>
      <c r="G49" s="248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13"/>
      <c r="Z49" s="213"/>
      <c r="AA49" s="213"/>
      <c r="AB49" s="213"/>
      <c r="AC49" s="213"/>
      <c r="AD49" s="213"/>
      <c r="AE49" s="213"/>
      <c r="AF49" s="213"/>
      <c r="AG49" s="213" t="s">
        <v>130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20"/>
      <c r="B50" s="221"/>
      <c r="C50" s="259" t="s">
        <v>177</v>
      </c>
      <c r="D50" s="249"/>
      <c r="E50" s="249"/>
      <c r="F50" s="249"/>
      <c r="G50" s="249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13"/>
      <c r="Z50" s="213"/>
      <c r="AA50" s="213"/>
      <c r="AB50" s="213"/>
      <c r="AC50" s="213"/>
      <c r="AD50" s="213"/>
      <c r="AE50" s="213"/>
      <c r="AF50" s="213"/>
      <c r="AG50" s="213" t="s">
        <v>113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20"/>
      <c r="B51" s="221"/>
      <c r="C51" s="258" t="s">
        <v>131</v>
      </c>
      <c r="D51" s="246"/>
      <c r="E51" s="247"/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13"/>
      <c r="Z51" s="213"/>
      <c r="AA51" s="213"/>
      <c r="AB51" s="213"/>
      <c r="AC51" s="213"/>
      <c r="AD51" s="213"/>
      <c r="AE51" s="213"/>
      <c r="AF51" s="213"/>
      <c r="AG51" s="213" t="s">
        <v>132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20"/>
      <c r="B52" s="221"/>
      <c r="C52" s="258" t="s">
        <v>178</v>
      </c>
      <c r="D52" s="246"/>
      <c r="E52" s="247">
        <v>9.4350000000000005</v>
      </c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13"/>
      <c r="Z52" s="213"/>
      <c r="AA52" s="213"/>
      <c r="AB52" s="213"/>
      <c r="AC52" s="213"/>
      <c r="AD52" s="213"/>
      <c r="AE52" s="213"/>
      <c r="AF52" s="213"/>
      <c r="AG52" s="213" t="s">
        <v>132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20"/>
      <c r="B53" s="221"/>
      <c r="C53" s="258" t="s">
        <v>179</v>
      </c>
      <c r="D53" s="246"/>
      <c r="E53" s="247">
        <v>1.5</v>
      </c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13"/>
      <c r="Z53" s="213"/>
      <c r="AA53" s="213"/>
      <c r="AB53" s="213"/>
      <c r="AC53" s="213"/>
      <c r="AD53" s="213"/>
      <c r="AE53" s="213"/>
      <c r="AF53" s="213"/>
      <c r="AG53" s="213" t="s">
        <v>132</v>
      </c>
      <c r="AH53" s="213">
        <v>0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ht="22.5" outlineLevel="1" x14ac:dyDescent="0.2">
      <c r="A54" s="230">
        <v>11</v>
      </c>
      <c r="B54" s="231" t="s">
        <v>180</v>
      </c>
      <c r="C54" s="241" t="s">
        <v>181</v>
      </c>
      <c r="D54" s="232" t="s">
        <v>182</v>
      </c>
      <c r="E54" s="233">
        <v>0.15301999999999999</v>
      </c>
      <c r="F54" s="234"/>
      <c r="G54" s="235">
        <f>ROUND(E54*F54,2)</f>
        <v>0</v>
      </c>
      <c r="H54" s="234"/>
      <c r="I54" s="235">
        <f>ROUND(E54*H54,2)</f>
        <v>0</v>
      </c>
      <c r="J54" s="234"/>
      <c r="K54" s="235">
        <f>ROUND(E54*J54,2)</f>
        <v>0</v>
      </c>
      <c r="L54" s="235">
        <v>15</v>
      </c>
      <c r="M54" s="235">
        <f>G54*(1+L54/100)</f>
        <v>0</v>
      </c>
      <c r="N54" s="235">
        <v>1.0662499999999999</v>
      </c>
      <c r="O54" s="235">
        <f>ROUND(E54*N54,2)</f>
        <v>0.16</v>
      </c>
      <c r="P54" s="235">
        <v>0</v>
      </c>
      <c r="Q54" s="235">
        <f>ROUND(E54*P54,2)</f>
        <v>0</v>
      </c>
      <c r="R54" s="235" t="s">
        <v>175</v>
      </c>
      <c r="S54" s="235" t="s">
        <v>108</v>
      </c>
      <c r="T54" s="236" t="s">
        <v>108</v>
      </c>
      <c r="U54" s="222">
        <v>15.231</v>
      </c>
      <c r="V54" s="222">
        <f>ROUND(E54*U54,2)</f>
        <v>2.33</v>
      </c>
      <c r="W54" s="222"/>
      <c r="X54" s="222" t="s">
        <v>127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128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20"/>
      <c r="B55" s="221"/>
      <c r="C55" s="257" t="s">
        <v>183</v>
      </c>
      <c r="D55" s="248"/>
      <c r="E55" s="248"/>
      <c r="F55" s="248"/>
      <c r="G55" s="248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13"/>
      <c r="Z55" s="213"/>
      <c r="AA55" s="213"/>
      <c r="AB55" s="213"/>
      <c r="AC55" s="213"/>
      <c r="AD55" s="213"/>
      <c r="AE55" s="213"/>
      <c r="AF55" s="213"/>
      <c r="AG55" s="213" t="s">
        <v>130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20"/>
      <c r="B56" s="221"/>
      <c r="C56" s="258" t="s">
        <v>184</v>
      </c>
      <c r="D56" s="246"/>
      <c r="E56" s="247">
        <v>0.15301999999999999</v>
      </c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13"/>
      <c r="Z56" s="213"/>
      <c r="AA56" s="213"/>
      <c r="AB56" s="213"/>
      <c r="AC56" s="213"/>
      <c r="AD56" s="213"/>
      <c r="AE56" s="213"/>
      <c r="AF56" s="213"/>
      <c r="AG56" s="213" t="s">
        <v>132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x14ac:dyDescent="0.2">
      <c r="A57" s="224" t="s">
        <v>103</v>
      </c>
      <c r="B57" s="225" t="s">
        <v>62</v>
      </c>
      <c r="C57" s="240" t="s">
        <v>63</v>
      </c>
      <c r="D57" s="226"/>
      <c r="E57" s="227"/>
      <c r="F57" s="228"/>
      <c r="G57" s="228">
        <f>SUMIF(AG58:AG66,"&lt;&gt;NOR",G58:G66)</f>
        <v>0</v>
      </c>
      <c r="H57" s="228"/>
      <c r="I57" s="228">
        <f>SUM(I58:I66)</f>
        <v>0</v>
      </c>
      <c r="J57" s="228"/>
      <c r="K57" s="228">
        <f>SUM(K58:K66)</f>
        <v>0</v>
      </c>
      <c r="L57" s="228"/>
      <c r="M57" s="228">
        <f>SUM(M58:M66)</f>
        <v>0</v>
      </c>
      <c r="N57" s="228"/>
      <c r="O57" s="228">
        <f>SUM(O58:O66)</f>
        <v>0.13</v>
      </c>
      <c r="P57" s="228"/>
      <c r="Q57" s="228">
        <f>SUM(Q58:Q66)</f>
        <v>0</v>
      </c>
      <c r="R57" s="228"/>
      <c r="S57" s="228"/>
      <c r="T57" s="229"/>
      <c r="U57" s="223"/>
      <c r="V57" s="223">
        <f>SUM(V58:V66)</f>
        <v>2.83</v>
      </c>
      <c r="W57" s="223"/>
      <c r="X57" s="223"/>
      <c r="AG57" t="s">
        <v>104</v>
      </c>
    </row>
    <row r="58" spans="1:60" ht="33.75" outlineLevel="1" x14ac:dyDescent="0.2">
      <c r="A58" s="230">
        <v>12</v>
      </c>
      <c r="B58" s="231" t="s">
        <v>185</v>
      </c>
      <c r="C58" s="241" t="s">
        <v>186</v>
      </c>
      <c r="D58" s="232" t="s">
        <v>125</v>
      </c>
      <c r="E58" s="233">
        <v>2.2275</v>
      </c>
      <c r="F58" s="234"/>
      <c r="G58" s="235">
        <f>ROUND(E58*F58,2)</f>
        <v>0</v>
      </c>
      <c r="H58" s="234"/>
      <c r="I58" s="235">
        <f>ROUND(E58*H58,2)</f>
        <v>0</v>
      </c>
      <c r="J58" s="234"/>
      <c r="K58" s="235">
        <f>ROUND(E58*J58,2)</f>
        <v>0</v>
      </c>
      <c r="L58" s="235">
        <v>15</v>
      </c>
      <c r="M58" s="235">
        <f>G58*(1+L58/100)</f>
        <v>0</v>
      </c>
      <c r="N58" s="235">
        <v>5.7520000000000002E-2</v>
      </c>
      <c r="O58" s="235">
        <f>ROUND(E58*N58,2)</f>
        <v>0.13</v>
      </c>
      <c r="P58" s="235">
        <v>0</v>
      </c>
      <c r="Q58" s="235">
        <f>ROUND(E58*P58,2)</f>
        <v>0</v>
      </c>
      <c r="R58" s="235" t="s">
        <v>187</v>
      </c>
      <c r="S58" s="235" t="s">
        <v>108</v>
      </c>
      <c r="T58" s="236" t="s">
        <v>108</v>
      </c>
      <c r="U58" s="222">
        <v>1.0067200000000001</v>
      </c>
      <c r="V58" s="222">
        <f>ROUND(E58*U58,2)</f>
        <v>2.2400000000000002</v>
      </c>
      <c r="W58" s="222"/>
      <c r="X58" s="222" t="s">
        <v>127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128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20"/>
      <c r="B59" s="221"/>
      <c r="C59" s="257" t="s">
        <v>188</v>
      </c>
      <c r="D59" s="248"/>
      <c r="E59" s="248"/>
      <c r="F59" s="248"/>
      <c r="G59" s="248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13"/>
      <c r="Z59" s="213"/>
      <c r="AA59" s="213"/>
      <c r="AB59" s="213"/>
      <c r="AC59" s="213"/>
      <c r="AD59" s="213"/>
      <c r="AE59" s="213"/>
      <c r="AF59" s="213"/>
      <c r="AG59" s="213" t="s">
        <v>130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20"/>
      <c r="B60" s="221"/>
      <c r="C60" s="259" t="s">
        <v>189</v>
      </c>
      <c r="D60" s="249"/>
      <c r="E60" s="249"/>
      <c r="F60" s="249"/>
      <c r="G60" s="249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13"/>
      <c r="Z60" s="213"/>
      <c r="AA60" s="213"/>
      <c r="AB60" s="213"/>
      <c r="AC60" s="213"/>
      <c r="AD60" s="213"/>
      <c r="AE60" s="213"/>
      <c r="AF60" s="213"/>
      <c r="AG60" s="213" t="s">
        <v>113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20"/>
      <c r="B61" s="221"/>
      <c r="C61" s="258" t="s">
        <v>190</v>
      </c>
      <c r="D61" s="246"/>
      <c r="E61" s="247"/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3"/>
      <c r="Z61" s="213"/>
      <c r="AA61" s="213"/>
      <c r="AB61" s="213"/>
      <c r="AC61" s="213"/>
      <c r="AD61" s="213"/>
      <c r="AE61" s="213"/>
      <c r="AF61" s="213"/>
      <c r="AG61" s="213" t="s">
        <v>132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20"/>
      <c r="B62" s="221"/>
      <c r="C62" s="258" t="s">
        <v>191</v>
      </c>
      <c r="D62" s="246"/>
      <c r="E62" s="247">
        <v>2.2275</v>
      </c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13"/>
      <c r="Z62" s="213"/>
      <c r="AA62" s="213"/>
      <c r="AB62" s="213"/>
      <c r="AC62" s="213"/>
      <c r="AD62" s="213"/>
      <c r="AE62" s="213"/>
      <c r="AF62" s="213"/>
      <c r="AG62" s="213" t="s">
        <v>132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ht="22.5" outlineLevel="1" x14ac:dyDescent="0.2">
      <c r="A63" s="230">
        <v>13</v>
      </c>
      <c r="B63" s="231" t="s">
        <v>192</v>
      </c>
      <c r="C63" s="241" t="s">
        <v>193</v>
      </c>
      <c r="D63" s="232" t="s">
        <v>125</v>
      </c>
      <c r="E63" s="233">
        <v>2.2275</v>
      </c>
      <c r="F63" s="234"/>
      <c r="G63" s="235">
        <f>ROUND(E63*F63,2)</f>
        <v>0</v>
      </c>
      <c r="H63" s="234"/>
      <c r="I63" s="235">
        <f>ROUND(E63*H63,2)</f>
        <v>0</v>
      </c>
      <c r="J63" s="234"/>
      <c r="K63" s="235">
        <f>ROUND(E63*J63,2)</f>
        <v>0</v>
      </c>
      <c r="L63" s="235">
        <v>15</v>
      </c>
      <c r="M63" s="235">
        <f>G63*(1+L63/100)</f>
        <v>0</v>
      </c>
      <c r="N63" s="235">
        <v>7.2000000000000005E-4</v>
      </c>
      <c r="O63" s="235">
        <f>ROUND(E63*N63,2)</f>
        <v>0</v>
      </c>
      <c r="P63" s="235">
        <v>0</v>
      </c>
      <c r="Q63" s="235">
        <f>ROUND(E63*P63,2)</f>
        <v>0</v>
      </c>
      <c r="R63" s="235" t="s">
        <v>175</v>
      </c>
      <c r="S63" s="235" t="s">
        <v>108</v>
      </c>
      <c r="T63" s="236" t="s">
        <v>108</v>
      </c>
      <c r="U63" s="222">
        <v>0.26500000000000001</v>
      </c>
      <c r="V63" s="222">
        <f>ROUND(E63*U63,2)</f>
        <v>0.59</v>
      </c>
      <c r="W63" s="222"/>
      <c r="X63" s="222" t="s">
        <v>127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128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20"/>
      <c r="B64" s="221"/>
      <c r="C64" s="257" t="s">
        <v>194</v>
      </c>
      <c r="D64" s="248"/>
      <c r="E64" s="248"/>
      <c r="F64" s="248"/>
      <c r="G64" s="248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13"/>
      <c r="Z64" s="213"/>
      <c r="AA64" s="213"/>
      <c r="AB64" s="213"/>
      <c r="AC64" s="213"/>
      <c r="AD64" s="213"/>
      <c r="AE64" s="213"/>
      <c r="AF64" s="213"/>
      <c r="AG64" s="213" t="s">
        <v>130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20"/>
      <c r="B65" s="221"/>
      <c r="C65" s="259" t="s">
        <v>194</v>
      </c>
      <c r="D65" s="249"/>
      <c r="E65" s="249"/>
      <c r="F65" s="249"/>
      <c r="G65" s="249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13"/>
      <c r="Z65" s="213"/>
      <c r="AA65" s="213"/>
      <c r="AB65" s="213"/>
      <c r="AC65" s="213"/>
      <c r="AD65" s="213"/>
      <c r="AE65" s="213"/>
      <c r="AF65" s="213"/>
      <c r="AG65" s="213" t="s">
        <v>113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20"/>
      <c r="B66" s="221"/>
      <c r="C66" s="258" t="s">
        <v>195</v>
      </c>
      <c r="D66" s="246"/>
      <c r="E66" s="247">
        <v>2.2275</v>
      </c>
      <c r="F66" s="222"/>
      <c r="G66" s="222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13"/>
      <c r="Z66" s="213"/>
      <c r="AA66" s="213"/>
      <c r="AB66" s="213"/>
      <c r="AC66" s="213"/>
      <c r="AD66" s="213"/>
      <c r="AE66" s="213"/>
      <c r="AF66" s="213"/>
      <c r="AG66" s="213" t="s">
        <v>132</v>
      </c>
      <c r="AH66" s="213">
        <v>5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x14ac:dyDescent="0.2">
      <c r="A67" s="224" t="s">
        <v>103</v>
      </c>
      <c r="B67" s="225" t="s">
        <v>64</v>
      </c>
      <c r="C67" s="240" t="s">
        <v>65</v>
      </c>
      <c r="D67" s="226"/>
      <c r="E67" s="227"/>
      <c r="F67" s="228"/>
      <c r="G67" s="228">
        <f>SUMIF(AG68:AG73,"&lt;&gt;NOR",G68:G73)</f>
        <v>0</v>
      </c>
      <c r="H67" s="228"/>
      <c r="I67" s="228">
        <f>SUM(I68:I73)</f>
        <v>0</v>
      </c>
      <c r="J67" s="228"/>
      <c r="K67" s="228">
        <f>SUM(K68:K73)</f>
        <v>0</v>
      </c>
      <c r="L67" s="228"/>
      <c r="M67" s="228">
        <f>SUM(M68:M73)</f>
        <v>0</v>
      </c>
      <c r="N67" s="228"/>
      <c r="O67" s="228">
        <f>SUM(O68:O73)</f>
        <v>1.87</v>
      </c>
      <c r="P67" s="228"/>
      <c r="Q67" s="228">
        <f>SUM(Q68:Q73)</f>
        <v>0</v>
      </c>
      <c r="R67" s="228"/>
      <c r="S67" s="228"/>
      <c r="T67" s="229"/>
      <c r="U67" s="223"/>
      <c r="V67" s="223">
        <f>SUM(V68:V73)</f>
        <v>2.06</v>
      </c>
      <c r="W67" s="223"/>
      <c r="X67" s="223"/>
      <c r="AG67" t="s">
        <v>104</v>
      </c>
    </row>
    <row r="68" spans="1:60" ht="33.75" outlineLevel="1" x14ac:dyDescent="0.2">
      <c r="A68" s="230">
        <v>14</v>
      </c>
      <c r="B68" s="231" t="s">
        <v>196</v>
      </c>
      <c r="C68" s="241" t="s">
        <v>197</v>
      </c>
      <c r="D68" s="232" t="s">
        <v>145</v>
      </c>
      <c r="E68" s="233">
        <v>5</v>
      </c>
      <c r="F68" s="234"/>
      <c r="G68" s="235">
        <f>ROUND(E68*F68,2)</f>
        <v>0</v>
      </c>
      <c r="H68" s="234"/>
      <c r="I68" s="235">
        <f>ROUND(E68*H68,2)</f>
        <v>0</v>
      </c>
      <c r="J68" s="234"/>
      <c r="K68" s="235">
        <f>ROUND(E68*J68,2)</f>
        <v>0</v>
      </c>
      <c r="L68" s="235">
        <v>15</v>
      </c>
      <c r="M68" s="235">
        <f>G68*(1+L68/100)</f>
        <v>0</v>
      </c>
      <c r="N68" s="235">
        <v>0.15223999999999999</v>
      </c>
      <c r="O68" s="235">
        <f>ROUND(E68*N68,2)</f>
        <v>0.76</v>
      </c>
      <c r="P68" s="235">
        <v>0</v>
      </c>
      <c r="Q68" s="235">
        <f>ROUND(E68*P68,2)</f>
        <v>0</v>
      </c>
      <c r="R68" s="235" t="s">
        <v>126</v>
      </c>
      <c r="S68" s="235" t="s">
        <v>108</v>
      </c>
      <c r="T68" s="236" t="s">
        <v>108</v>
      </c>
      <c r="U68" s="222">
        <v>0.14000000000000001</v>
      </c>
      <c r="V68" s="222">
        <f>ROUND(E68*U68,2)</f>
        <v>0.7</v>
      </c>
      <c r="W68" s="222"/>
      <c r="X68" s="222" t="s">
        <v>127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128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20"/>
      <c r="B69" s="221"/>
      <c r="C69" s="257" t="s">
        <v>198</v>
      </c>
      <c r="D69" s="248"/>
      <c r="E69" s="248"/>
      <c r="F69" s="248"/>
      <c r="G69" s="248"/>
      <c r="H69" s="222"/>
      <c r="I69" s="222"/>
      <c r="J69" s="222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13"/>
      <c r="Z69" s="213"/>
      <c r="AA69" s="213"/>
      <c r="AB69" s="213"/>
      <c r="AC69" s="213"/>
      <c r="AD69" s="213"/>
      <c r="AE69" s="213"/>
      <c r="AF69" s="213"/>
      <c r="AG69" s="213" t="s">
        <v>130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20"/>
      <c r="B70" s="221"/>
      <c r="C70" s="258" t="s">
        <v>199</v>
      </c>
      <c r="D70" s="246"/>
      <c r="E70" s="247">
        <v>5</v>
      </c>
      <c r="F70" s="222"/>
      <c r="G70" s="222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13"/>
      <c r="Z70" s="213"/>
      <c r="AA70" s="213"/>
      <c r="AB70" s="213"/>
      <c r="AC70" s="213"/>
      <c r="AD70" s="213"/>
      <c r="AE70" s="213"/>
      <c r="AF70" s="213"/>
      <c r="AG70" s="213" t="s">
        <v>132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ht="45" outlineLevel="1" x14ac:dyDescent="0.2">
      <c r="A71" s="230">
        <v>15</v>
      </c>
      <c r="B71" s="231" t="s">
        <v>200</v>
      </c>
      <c r="C71" s="241" t="s">
        <v>201</v>
      </c>
      <c r="D71" s="232" t="s">
        <v>145</v>
      </c>
      <c r="E71" s="233">
        <v>5</v>
      </c>
      <c r="F71" s="234"/>
      <c r="G71" s="235">
        <f>ROUND(E71*F71,2)</f>
        <v>0</v>
      </c>
      <c r="H71" s="234"/>
      <c r="I71" s="235">
        <f>ROUND(E71*H71,2)</f>
        <v>0</v>
      </c>
      <c r="J71" s="234"/>
      <c r="K71" s="235">
        <f>ROUND(E71*J71,2)</f>
        <v>0</v>
      </c>
      <c r="L71" s="235">
        <v>15</v>
      </c>
      <c r="M71" s="235">
        <f>G71*(1+L71/100)</f>
        <v>0</v>
      </c>
      <c r="N71" s="235">
        <v>0.22133</v>
      </c>
      <c r="O71" s="235">
        <f>ROUND(E71*N71,2)</f>
        <v>1.1100000000000001</v>
      </c>
      <c r="P71" s="235">
        <v>0</v>
      </c>
      <c r="Q71" s="235">
        <f>ROUND(E71*P71,2)</f>
        <v>0</v>
      </c>
      <c r="R71" s="235" t="s">
        <v>126</v>
      </c>
      <c r="S71" s="235" t="s">
        <v>108</v>
      </c>
      <c r="T71" s="236" t="s">
        <v>108</v>
      </c>
      <c r="U71" s="222">
        <v>0.27200000000000002</v>
      </c>
      <c r="V71" s="222">
        <f>ROUND(E71*U71,2)</f>
        <v>1.36</v>
      </c>
      <c r="W71" s="222"/>
      <c r="X71" s="222" t="s">
        <v>127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128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20"/>
      <c r="B72" s="221"/>
      <c r="C72" s="257" t="s">
        <v>202</v>
      </c>
      <c r="D72" s="248"/>
      <c r="E72" s="248"/>
      <c r="F72" s="248"/>
      <c r="G72" s="248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13"/>
      <c r="Z72" s="213"/>
      <c r="AA72" s="213"/>
      <c r="AB72" s="213"/>
      <c r="AC72" s="213"/>
      <c r="AD72" s="213"/>
      <c r="AE72" s="213"/>
      <c r="AF72" s="213"/>
      <c r="AG72" s="213" t="s">
        <v>130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20"/>
      <c r="B73" s="221"/>
      <c r="C73" s="258" t="s">
        <v>199</v>
      </c>
      <c r="D73" s="246"/>
      <c r="E73" s="247">
        <v>5</v>
      </c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13"/>
      <c r="Z73" s="213"/>
      <c r="AA73" s="213"/>
      <c r="AB73" s="213"/>
      <c r="AC73" s="213"/>
      <c r="AD73" s="213"/>
      <c r="AE73" s="213"/>
      <c r="AF73" s="213"/>
      <c r="AG73" s="213" t="s">
        <v>132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x14ac:dyDescent="0.2">
      <c r="A74" s="224" t="s">
        <v>103</v>
      </c>
      <c r="B74" s="225" t="s">
        <v>66</v>
      </c>
      <c r="C74" s="240" t="s">
        <v>67</v>
      </c>
      <c r="D74" s="226"/>
      <c r="E74" s="227"/>
      <c r="F74" s="228"/>
      <c r="G74" s="228">
        <f>SUMIF(AG75:AG83,"&lt;&gt;NOR",G75:G83)</f>
        <v>0</v>
      </c>
      <c r="H74" s="228"/>
      <c r="I74" s="228">
        <f>SUM(I75:I83)</f>
        <v>0</v>
      </c>
      <c r="J74" s="228"/>
      <c r="K74" s="228">
        <f>SUM(K75:K83)</f>
        <v>0</v>
      </c>
      <c r="L74" s="228"/>
      <c r="M74" s="228">
        <f>SUM(M75:M83)</f>
        <v>0</v>
      </c>
      <c r="N74" s="228"/>
      <c r="O74" s="228">
        <f>SUM(O75:O83)</f>
        <v>0.01</v>
      </c>
      <c r="P74" s="228"/>
      <c r="Q74" s="228">
        <f>SUM(Q75:Q83)</f>
        <v>0</v>
      </c>
      <c r="R74" s="228"/>
      <c r="S74" s="228"/>
      <c r="T74" s="229"/>
      <c r="U74" s="223"/>
      <c r="V74" s="223">
        <f>SUM(V75:V83)</f>
        <v>168.7</v>
      </c>
      <c r="W74" s="223"/>
      <c r="X74" s="223"/>
      <c r="AG74" t="s">
        <v>104</v>
      </c>
    </row>
    <row r="75" spans="1:60" outlineLevel="1" x14ac:dyDescent="0.2">
      <c r="A75" s="230">
        <v>16</v>
      </c>
      <c r="B75" s="231" t="s">
        <v>203</v>
      </c>
      <c r="C75" s="241" t="s">
        <v>204</v>
      </c>
      <c r="D75" s="232" t="s">
        <v>205</v>
      </c>
      <c r="E75" s="233">
        <v>10</v>
      </c>
      <c r="F75" s="234"/>
      <c r="G75" s="235">
        <f>ROUND(E75*F75,2)</f>
        <v>0</v>
      </c>
      <c r="H75" s="234"/>
      <c r="I75" s="235">
        <f>ROUND(E75*H75,2)</f>
        <v>0</v>
      </c>
      <c r="J75" s="234"/>
      <c r="K75" s="235">
        <f>ROUND(E75*J75,2)</f>
        <v>0</v>
      </c>
      <c r="L75" s="235">
        <v>15</v>
      </c>
      <c r="M75" s="235">
        <f>G75*(1+L75/100)</f>
        <v>0</v>
      </c>
      <c r="N75" s="235">
        <v>5.9999999999999995E-4</v>
      </c>
      <c r="O75" s="235">
        <f>ROUND(E75*N75,2)</f>
        <v>0.01</v>
      </c>
      <c r="P75" s="235">
        <v>0</v>
      </c>
      <c r="Q75" s="235">
        <f>ROUND(E75*P75,2)</f>
        <v>0</v>
      </c>
      <c r="R75" s="235" t="s">
        <v>206</v>
      </c>
      <c r="S75" s="235" t="s">
        <v>108</v>
      </c>
      <c r="T75" s="236" t="s">
        <v>108</v>
      </c>
      <c r="U75" s="222">
        <v>4</v>
      </c>
      <c r="V75" s="222">
        <f>ROUND(E75*U75,2)</f>
        <v>40</v>
      </c>
      <c r="W75" s="222"/>
      <c r="X75" s="222" t="s">
        <v>127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128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20"/>
      <c r="B76" s="221"/>
      <c r="C76" s="257" t="s">
        <v>207</v>
      </c>
      <c r="D76" s="248"/>
      <c r="E76" s="248"/>
      <c r="F76" s="248"/>
      <c r="G76" s="248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13"/>
      <c r="Z76" s="213"/>
      <c r="AA76" s="213"/>
      <c r="AB76" s="213"/>
      <c r="AC76" s="213"/>
      <c r="AD76" s="213"/>
      <c r="AE76" s="213"/>
      <c r="AF76" s="213"/>
      <c r="AG76" s="213" t="s">
        <v>130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20"/>
      <c r="B77" s="221"/>
      <c r="C77" s="258" t="s">
        <v>208</v>
      </c>
      <c r="D77" s="246"/>
      <c r="E77" s="247"/>
      <c r="F77" s="222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13"/>
      <c r="Z77" s="213"/>
      <c r="AA77" s="213"/>
      <c r="AB77" s="213"/>
      <c r="AC77" s="213"/>
      <c r="AD77" s="213"/>
      <c r="AE77" s="213"/>
      <c r="AF77" s="213"/>
      <c r="AG77" s="213" t="s">
        <v>132</v>
      </c>
      <c r="AH77" s="213">
        <v>0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20"/>
      <c r="B78" s="221"/>
      <c r="C78" s="258" t="s">
        <v>209</v>
      </c>
      <c r="D78" s="246"/>
      <c r="E78" s="247">
        <v>10</v>
      </c>
      <c r="F78" s="222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13"/>
      <c r="Z78" s="213"/>
      <c r="AA78" s="213"/>
      <c r="AB78" s="213"/>
      <c r="AC78" s="213"/>
      <c r="AD78" s="213"/>
      <c r="AE78" s="213"/>
      <c r="AF78" s="213"/>
      <c r="AG78" s="213" t="s">
        <v>132</v>
      </c>
      <c r="AH78" s="213">
        <v>0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30">
        <v>17</v>
      </c>
      <c r="B79" s="231" t="s">
        <v>210</v>
      </c>
      <c r="C79" s="241" t="s">
        <v>211</v>
      </c>
      <c r="D79" s="232" t="s">
        <v>212</v>
      </c>
      <c r="E79" s="233">
        <v>64.349999999999994</v>
      </c>
      <c r="F79" s="234"/>
      <c r="G79" s="235">
        <f>ROUND(E79*F79,2)</f>
        <v>0</v>
      </c>
      <c r="H79" s="234"/>
      <c r="I79" s="235">
        <f>ROUND(E79*H79,2)</f>
        <v>0</v>
      </c>
      <c r="J79" s="234"/>
      <c r="K79" s="235">
        <f>ROUND(E79*J79,2)</f>
        <v>0</v>
      </c>
      <c r="L79" s="235">
        <v>15</v>
      </c>
      <c r="M79" s="235">
        <f>G79*(1+L79/100)</f>
        <v>0</v>
      </c>
      <c r="N79" s="235">
        <v>0</v>
      </c>
      <c r="O79" s="235">
        <f>ROUND(E79*N79,2)</f>
        <v>0</v>
      </c>
      <c r="P79" s="235">
        <v>0</v>
      </c>
      <c r="Q79" s="235">
        <f>ROUND(E79*P79,2)</f>
        <v>0</v>
      </c>
      <c r="R79" s="235" t="s">
        <v>213</v>
      </c>
      <c r="S79" s="235" t="s">
        <v>108</v>
      </c>
      <c r="T79" s="236" t="s">
        <v>108</v>
      </c>
      <c r="U79" s="222">
        <v>2</v>
      </c>
      <c r="V79" s="222">
        <f>ROUND(E79*U79,2)</f>
        <v>128.69999999999999</v>
      </c>
      <c r="W79" s="222"/>
      <c r="X79" s="222" t="s">
        <v>214</v>
      </c>
      <c r="Y79" s="213"/>
      <c r="Z79" s="213"/>
      <c r="AA79" s="213"/>
      <c r="AB79" s="213"/>
      <c r="AC79" s="213"/>
      <c r="AD79" s="213"/>
      <c r="AE79" s="213"/>
      <c r="AF79" s="213"/>
      <c r="AG79" s="213" t="s">
        <v>215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20"/>
      <c r="B80" s="221"/>
      <c r="C80" s="258" t="s">
        <v>216</v>
      </c>
      <c r="D80" s="246"/>
      <c r="E80" s="247"/>
      <c r="F80" s="222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13"/>
      <c r="Z80" s="213"/>
      <c r="AA80" s="213"/>
      <c r="AB80" s="213"/>
      <c r="AC80" s="213"/>
      <c r="AD80" s="213"/>
      <c r="AE80" s="213"/>
      <c r="AF80" s="213"/>
      <c r="AG80" s="213" t="s">
        <v>132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20"/>
      <c r="B81" s="221"/>
      <c r="C81" s="258" t="s">
        <v>217</v>
      </c>
      <c r="D81" s="246"/>
      <c r="E81" s="247">
        <v>24.75</v>
      </c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13"/>
      <c r="Z81" s="213"/>
      <c r="AA81" s="213"/>
      <c r="AB81" s="213"/>
      <c r="AC81" s="213"/>
      <c r="AD81" s="213"/>
      <c r="AE81" s="213"/>
      <c r="AF81" s="213"/>
      <c r="AG81" s="213" t="s">
        <v>132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20"/>
      <c r="B82" s="221"/>
      <c r="C82" s="258" t="s">
        <v>218</v>
      </c>
      <c r="D82" s="246"/>
      <c r="E82" s="247">
        <v>9.9</v>
      </c>
      <c r="F82" s="222"/>
      <c r="G82" s="222"/>
      <c r="H82" s="222"/>
      <c r="I82" s="222"/>
      <c r="J82" s="222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13"/>
      <c r="Z82" s="213"/>
      <c r="AA82" s="213"/>
      <c r="AB82" s="213"/>
      <c r="AC82" s="213"/>
      <c r="AD82" s="213"/>
      <c r="AE82" s="213"/>
      <c r="AF82" s="213"/>
      <c r="AG82" s="213" t="s">
        <v>132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20"/>
      <c r="B83" s="221"/>
      <c r="C83" s="258" t="s">
        <v>219</v>
      </c>
      <c r="D83" s="246"/>
      <c r="E83" s="247">
        <v>29.7</v>
      </c>
      <c r="F83" s="222"/>
      <c r="G83" s="222"/>
      <c r="H83" s="222"/>
      <c r="I83" s="222"/>
      <c r="J83" s="2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13"/>
      <c r="Z83" s="213"/>
      <c r="AA83" s="213"/>
      <c r="AB83" s="213"/>
      <c r="AC83" s="213"/>
      <c r="AD83" s="213"/>
      <c r="AE83" s="213"/>
      <c r="AF83" s="213"/>
      <c r="AG83" s="213" t="s">
        <v>132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x14ac:dyDescent="0.2">
      <c r="A84" s="224" t="s">
        <v>103</v>
      </c>
      <c r="B84" s="225" t="s">
        <v>68</v>
      </c>
      <c r="C84" s="240" t="s">
        <v>69</v>
      </c>
      <c r="D84" s="226"/>
      <c r="E84" s="227"/>
      <c r="F84" s="228"/>
      <c r="G84" s="228">
        <f>SUMIF(AG85:AG86,"&lt;&gt;NOR",G85:G86)</f>
        <v>0</v>
      </c>
      <c r="H84" s="228"/>
      <c r="I84" s="228">
        <f>SUM(I85:I86)</f>
        <v>0</v>
      </c>
      <c r="J84" s="228"/>
      <c r="K84" s="228">
        <f>SUM(K85:K86)</f>
        <v>0</v>
      </c>
      <c r="L84" s="228"/>
      <c r="M84" s="228">
        <f>SUM(M85:M86)</f>
        <v>0</v>
      </c>
      <c r="N84" s="228"/>
      <c r="O84" s="228">
        <f>SUM(O85:O86)</f>
        <v>0</v>
      </c>
      <c r="P84" s="228"/>
      <c r="Q84" s="228">
        <f>SUM(Q85:Q86)</f>
        <v>0</v>
      </c>
      <c r="R84" s="228"/>
      <c r="S84" s="228"/>
      <c r="T84" s="229"/>
      <c r="U84" s="223"/>
      <c r="V84" s="223">
        <f>SUM(V85:V86)</f>
        <v>34.85</v>
      </c>
      <c r="W84" s="223"/>
      <c r="X84" s="223"/>
      <c r="AG84" t="s">
        <v>104</v>
      </c>
    </row>
    <row r="85" spans="1:60" outlineLevel="1" x14ac:dyDescent="0.2">
      <c r="A85" s="230">
        <v>18</v>
      </c>
      <c r="B85" s="231" t="s">
        <v>220</v>
      </c>
      <c r="C85" s="241" t="s">
        <v>221</v>
      </c>
      <c r="D85" s="232" t="s">
        <v>182</v>
      </c>
      <c r="E85" s="233">
        <v>109.93497000000001</v>
      </c>
      <c r="F85" s="234"/>
      <c r="G85" s="235">
        <f>ROUND(E85*F85,2)</f>
        <v>0</v>
      </c>
      <c r="H85" s="234"/>
      <c r="I85" s="235">
        <f>ROUND(E85*H85,2)</f>
        <v>0</v>
      </c>
      <c r="J85" s="234"/>
      <c r="K85" s="235">
        <f>ROUND(E85*J85,2)</f>
        <v>0</v>
      </c>
      <c r="L85" s="235">
        <v>15</v>
      </c>
      <c r="M85" s="235">
        <f>G85*(1+L85/100)</f>
        <v>0</v>
      </c>
      <c r="N85" s="235">
        <v>0</v>
      </c>
      <c r="O85" s="235">
        <f>ROUND(E85*N85,2)</f>
        <v>0</v>
      </c>
      <c r="P85" s="235">
        <v>0</v>
      </c>
      <c r="Q85" s="235">
        <f>ROUND(E85*P85,2)</f>
        <v>0</v>
      </c>
      <c r="R85" s="235" t="s">
        <v>175</v>
      </c>
      <c r="S85" s="235" t="s">
        <v>108</v>
      </c>
      <c r="T85" s="236" t="s">
        <v>108</v>
      </c>
      <c r="U85" s="222">
        <v>0.317</v>
      </c>
      <c r="V85" s="222">
        <f>ROUND(E85*U85,2)</f>
        <v>34.85</v>
      </c>
      <c r="W85" s="222"/>
      <c r="X85" s="222" t="s">
        <v>222</v>
      </c>
      <c r="Y85" s="213"/>
      <c r="Z85" s="213"/>
      <c r="AA85" s="213"/>
      <c r="AB85" s="213"/>
      <c r="AC85" s="213"/>
      <c r="AD85" s="213"/>
      <c r="AE85" s="213"/>
      <c r="AF85" s="213"/>
      <c r="AG85" s="213" t="s">
        <v>223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ht="22.5" outlineLevel="1" x14ac:dyDescent="0.2">
      <c r="A86" s="220"/>
      <c r="B86" s="221"/>
      <c r="C86" s="257" t="s">
        <v>224</v>
      </c>
      <c r="D86" s="248"/>
      <c r="E86" s="248"/>
      <c r="F86" s="248"/>
      <c r="G86" s="248"/>
      <c r="H86" s="222"/>
      <c r="I86" s="222"/>
      <c r="J86" s="222"/>
      <c r="K86" s="222"/>
      <c r="L86" s="222"/>
      <c r="M86" s="222"/>
      <c r="N86" s="222"/>
      <c r="O86" s="222"/>
      <c r="P86" s="222"/>
      <c r="Q86" s="222"/>
      <c r="R86" s="222"/>
      <c r="S86" s="222"/>
      <c r="T86" s="222"/>
      <c r="U86" s="222"/>
      <c r="V86" s="222"/>
      <c r="W86" s="222"/>
      <c r="X86" s="222"/>
      <c r="Y86" s="213"/>
      <c r="Z86" s="213"/>
      <c r="AA86" s="213"/>
      <c r="AB86" s="213"/>
      <c r="AC86" s="213"/>
      <c r="AD86" s="213"/>
      <c r="AE86" s="213"/>
      <c r="AF86" s="213"/>
      <c r="AG86" s="213" t="s">
        <v>130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37" t="str">
        <f>C86</f>
        <v>přesun hmot pro budovy občanské výstavby (JKSO 801), budovy pro bydlení (JKSO 803) budovy pro výrobu a služby (JKSO 812) s nosnou svislou konstrukcí zděnou z cihel nebo tvárnic nebo kovovou</v>
      </c>
      <c r="BB86" s="213"/>
      <c r="BC86" s="213"/>
      <c r="BD86" s="213"/>
      <c r="BE86" s="213"/>
      <c r="BF86" s="213"/>
      <c r="BG86" s="213"/>
      <c r="BH86" s="213"/>
    </row>
    <row r="87" spans="1:60" x14ac:dyDescent="0.2">
      <c r="A87" s="224" t="s">
        <v>103</v>
      </c>
      <c r="B87" s="225" t="s">
        <v>70</v>
      </c>
      <c r="C87" s="240" t="s">
        <v>71</v>
      </c>
      <c r="D87" s="226"/>
      <c r="E87" s="227"/>
      <c r="F87" s="228"/>
      <c r="G87" s="228">
        <f>SUMIF(AG88:AG91,"&lt;&gt;NOR",G88:G91)</f>
        <v>0</v>
      </c>
      <c r="H87" s="228"/>
      <c r="I87" s="228">
        <f>SUM(I88:I91)</f>
        <v>0</v>
      </c>
      <c r="J87" s="228"/>
      <c r="K87" s="228">
        <f>SUM(K88:K91)</f>
        <v>0</v>
      </c>
      <c r="L87" s="228"/>
      <c r="M87" s="228">
        <f>SUM(M88:M91)</f>
        <v>0</v>
      </c>
      <c r="N87" s="228"/>
      <c r="O87" s="228">
        <f>SUM(O88:O91)</f>
        <v>0</v>
      </c>
      <c r="P87" s="228"/>
      <c r="Q87" s="228">
        <f>SUM(Q88:Q91)</f>
        <v>0</v>
      </c>
      <c r="R87" s="228"/>
      <c r="S87" s="228"/>
      <c r="T87" s="229"/>
      <c r="U87" s="223"/>
      <c r="V87" s="223">
        <f>SUM(V88:V91)</f>
        <v>52.42</v>
      </c>
      <c r="W87" s="223"/>
      <c r="X87" s="223"/>
      <c r="AG87" t="s">
        <v>104</v>
      </c>
    </row>
    <row r="88" spans="1:60" outlineLevel="1" x14ac:dyDescent="0.2">
      <c r="A88" s="230">
        <v>19</v>
      </c>
      <c r="B88" s="231" t="s">
        <v>225</v>
      </c>
      <c r="C88" s="241" t="s">
        <v>226</v>
      </c>
      <c r="D88" s="232" t="s">
        <v>182</v>
      </c>
      <c r="E88" s="233">
        <v>106.97620000000001</v>
      </c>
      <c r="F88" s="234"/>
      <c r="G88" s="235">
        <f>ROUND(E88*F88,2)</f>
        <v>0</v>
      </c>
      <c r="H88" s="234"/>
      <c r="I88" s="235">
        <f>ROUND(E88*H88,2)</f>
        <v>0</v>
      </c>
      <c r="J88" s="234"/>
      <c r="K88" s="235">
        <f>ROUND(E88*J88,2)</f>
        <v>0</v>
      </c>
      <c r="L88" s="235">
        <v>15</v>
      </c>
      <c r="M88" s="235">
        <f>G88*(1+L88/100)</f>
        <v>0</v>
      </c>
      <c r="N88" s="235">
        <v>0</v>
      </c>
      <c r="O88" s="235">
        <f>ROUND(E88*N88,2)</f>
        <v>0</v>
      </c>
      <c r="P88" s="235">
        <v>0</v>
      </c>
      <c r="Q88" s="235">
        <f>ROUND(E88*P88,2)</f>
        <v>0</v>
      </c>
      <c r="R88" s="235" t="s">
        <v>227</v>
      </c>
      <c r="S88" s="235" t="s">
        <v>108</v>
      </c>
      <c r="T88" s="236" t="s">
        <v>108</v>
      </c>
      <c r="U88" s="222">
        <v>0.49</v>
      </c>
      <c r="V88" s="222">
        <f>ROUND(E88*U88,2)</f>
        <v>52.42</v>
      </c>
      <c r="W88" s="222"/>
      <c r="X88" s="222" t="s">
        <v>228</v>
      </c>
      <c r="Y88" s="213"/>
      <c r="Z88" s="213"/>
      <c r="AA88" s="213"/>
      <c r="AB88" s="213"/>
      <c r="AC88" s="213"/>
      <c r="AD88" s="213"/>
      <c r="AE88" s="213"/>
      <c r="AF88" s="213"/>
      <c r="AG88" s="213" t="s">
        <v>229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20"/>
      <c r="B89" s="221"/>
      <c r="C89" s="242" t="s">
        <v>230</v>
      </c>
      <c r="D89" s="238"/>
      <c r="E89" s="238"/>
      <c r="F89" s="238"/>
      <c r="G89" s="238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13"/>
      <c r="Z89" s="213"/>
      <c r="AA89" s="213"/>
      <c r="AB89" s="213"/>
      <c r="AC89" s="213"/>
      <c r="AD89" s="213"/>
      <c r="AE89" s="213"/>
      <c r="AF89" s="213"/>
      <c r="AG89" s="213" t="s">
        <v>113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50">
        <v>20</v>
      </c>
      <c r="B90" s="251" t="s">
        <v>231</v>
      </c>
      <c r="C90" s="260" t="s">
        <v>232</v>
      </c>
      <c r="D90" s="252" t="s">
        <v>182</v>
      </c>
      <c r="E90" s="253">
        <v>1497.6668</v>
      </c>
      <c r="F90" s="254"/>
      <c r="G90" s="255">
        <f>ROUND(E90*F90,2)</f>
        <v>0</v>
      </c>
      <c r="H90" s="254"/>
      <c r="I90" s="255">
        <f>ROUND(E90*H90,2)</f>
        <v>0</v>
      </c>
      <c r="J90" s="254"/>
      <c r="K90" s="255">
        <f>ROUND(E90*J90,2)</f>
        <v>0</v>
      </c>
      <c r="L90" s="255">
        <v>15</v>
      </c>
      <c r="M90" s="255">
        <f>G90*(1+L90/100)</f>
        <v>0</v>
      </c>
      <c r="N90" s="255">
        <v>0</v>
      </c>
      <c r="O90" s="255">
        <f>ROUND(E90*N90,2)</f>
        <v>0</v>
      </c>
      <c r="P90" s="255">
        <v>0</v>
      </c>
      <c r="Q90" s="255">
        <f>ROUND(E90*P90,2)</f>
        <v>0</v>
      </c>
      <c r="R90" s="255" t="s">
        <v>227</v>
      </c>
      <c r="S90" s="255" t="s">
        <v>108</v>
      </c>
      <c r="T90" s="256" t="s">
        <v>108</v>
      </c>
      <c r="U90" s="222">
        <v>0</v>
      </c>
      <c r="V90" s="222">
        <f>ROUND(E90*U90,2)</f>
        <v>0</v>
      </c>
      <c r="W90" s="222"/>
      <c r="X90" s="222" t="s">
        <v>228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229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30">
        <v>21</v>
      </c>
      <c r="B91" s="231" t="s">
        <v>233</v>
      </c>
      <c r="C91" s="241" t="s">
        <v>234</v>
      </c>
      <c r="D91" s="232" t="s">
        <v>182</v>
      </c>
      <c r="E91" s="233">
        <v>106.97620000000001</v>
      </c>
      <c r="F91" s="234"/>
      <c r="G91" s="235">
        <f>ROUND(E91*F91,2)</f>
        <v>0</v>
      </c>
      <c r="H91" s="234"/>
      <c r="I91" s="235">
        <f>ROUND(E91*H91,2)</f>
        <v>0</v>
      </c>
      <c r="J91" s="234"/>
      <c r="K91" s="235">
        <f>ROUND(E91*J91,2)</f>
        <v>0</v>
      </c>
      <c r="L91" s="235">
        <v>15</v>
      </c>
      <c r="M91" s="235">
        <f>G91*(1+L91/100)</f>
        <v>0</v>
      </c>
      <c r="N91" s="235">
        <v>0</v>
      </c>
      <c r="O91" s="235">
        <f>ROUND(E91*N91,2)</f>
        <v>0</v>
      </c>
      <c r="P91" s="235">
        <v>0</v>
      </c>
      <c r="Q91" s="235">
        <f>ROUND(E91*P91,2)</f>
        <v>0</v>
      </c>
      <c r="R91" s="235" t="s">
        <v>227</v>
      </c>
      <c r="S91" s="235" t="s">
        <v>108</v>
      </c>
      <c r="T91" s="236" t="s">
        <v>235</v>
      </c>
      <c r="U91" s="222">
        <v>0</v>
      </c>
      <c r="V91" s="222">
        <f>ROUND(E91*U91,2)</f>
        <v>0</v>
      </c>
      <c r="W91" s="222"/>
      <c r="X91" s="222" t="s">
        <v>228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229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x14ac:dyDescent="0.2">
      <c r="A92" s="3"/>
      <c r="B92" s="4"/>
      <c r="C92" s="243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AE92">
        <v>15</v>
      </c>
      <c r="AF92">
        <v>21</v>
      </c>
      <c r="AG92" t="s">
        <v>90</v>
      </c>
    </row>
    <row r="93" spans="1:60" x14ac:dyDescent="0.2">
      <c r="A93" s="216"/>
      <c r="B93" s="217" t="s">
        <v>29</v>
      </c>
      <c r="C93" s="244"/>
      <c r="D93" s="218"/>
      <c r="E93" s="219"/>
      <c r="F93" s="219"/>
      <c r="G93" s="239">
        <f>G8+G42+G57+G67+G74+G84+G87</f>
        <v>0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AE93">
        <f>SUMIF(L7:L91,AE92,G7:G91)</f>
        <v>0</v>
      </c>
      <c r="AF93">
        <f>SUMIF(L7:L91,AF92,G7:G91)</f>
        <v>0</v>
      </c>
      <c r="AG93" t="s">
        <v>120</v>
      </c>
    </row>
    <row r="94" spans="1:60" x14ac:dyDescent="0.2">
      <c r="C94" s="245"/>
      <c r="D94" s="10"/>
      <c r="AG94" t="s">
        <v>121</v>
      </c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G2DlYCYuDvMhEfIzqyibtT6wnZvKzH91udmT33E9Xid9EqXpqMrH2XdZ6tmQycvz+C3FA5MLXfCpQEcVNigqQ==" saltValue="g1opa+4yZCXlpMEwwiqmdA==" spinCount="100000" sheet="1"/>
  <mergeCells count="23">
    <mergeCell ref="C69:G69"/>
    <mergeCell ref="C72:G72"/>
    <mergeCell ref="C76:G76"/>
    <mergeCell ref="C86:G86"/>
    <mergeCell ref="C89:G89"/>
    <mergeCell ref="C50:G50"/>
    <mergeCell ref="C55:G55"/>
    <mergeCell ref="C59:G59"/>
    <mergeCell ref="C60:G60"/>
    <mergeCell ref="C64:G64"/>
    <mergeCell ref="C65:G65"/>
    <mergeCell ref="C25:G25"/>
    <mergeCell ref="C36:G36"/>
    <mergeCell ref="C39:G39"/>
    <mergeCell ref="C40:G40"/>
    <mergeCell ref="C46:G46"/>
    <mergeCell ref="C49:G49"/>
    <mergeCell ref="A1:G1"/>
    <mergeCell ref="C2:G2"/>
    <mergeCell ref="C3:G3"/>
    <mergeCell ref="C4:G4"/>
    <mergeCell ref="C10:G10"/>
    <mergeCell ref="C22:G2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EE0C2-0191-4197-8DE0-1219E4E9F37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122</v>
      </c>
      <c r="B1" s="198"/>
      <c r="C1" s="198"/>
      <c r="D1" s="198"/>
      <c r="E1" s="198"/>
      <c r="F1" s="198"/>
      <c r="G1" s="198"/>
      <c r="AG1" t="s">
        <v>76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77</v>
      </c>
    </row>
    <row r="3" spans="1:60" ht="24.95" customHeight="1" x14ac:dyDescent="0.2">
      <c r="A3" s="199" t="s">
        <v>8</v>
      </c>
      <c r="B3" s="49" t="s">
        <v>52</v>
      </c>
      <c r="C3" s="202" t="s">
        <v>53</v>
      </c>
      <c r="D3" s="200"/>
      <c r="E3" s="200"/>
      <c r="F3" s="200"/>
      <c r="G3" s="201"/>
      <c r="AC3" s="178" t="s">
        <v>77</v>
      </c>
      <c r="AG3" t="s">
        <v>80</v>
      </c>
    </row>
    <row r="4" spans="1:60" ht="24.95" customHeight="1" x14ac:dyDescent="0.2">
      <c r="A4" s="203" t="s">
        <v>9</v>
      </c>
      <c r="B4" s="204" t="s">
        <v>47</v>
      </c>
      <c r="C4" s="205" t="s">
        <v>48</v>
      </c>
      <c r="D4" s="206"/>
      <c r="E4" s="206"/>
      <c r="F4" s="206"/>
      <c r="G4" s="207"/>
      <c r="AG4" t="s">
        <v>81</v>
      </c>
    </row>
    <row r="5" spans="1:60" x14ac:dyDescent="0.2">
      <c r="D5" s="10"/>
    </row>
    <row r="6" spans="1:60" ht="38.25" x14ac:dyDescent="0.2">
      <c r="A6" s="209" t="s">
        <v>82</v>
      </c>
      <c r="B6" s="211" t="s">
        <v>83</v>
      </c>
      <c r="C6" s="211" t="s">
        <v>84</v>
      </c>
      <c r="D6" s="210" t="s">
        <v>85</v>
      </c>
      <c r="E6" s="209" t="s">
        <v>86</v>
      </c>
      <c r="F6" s="208" t="s">
        <v>87</v>
      </c>
      <c r="G6" s="209" t="s">
        <v>29</v>
      </c>
      <c r="H6" s="212" t="s">
        <v>30</v>
      </c>
      <c r="I6" s="212" t="s">
        <v>88</v>
      </c>
      <c r="J6" s="212" t="s">
        <v>31</v>
      </c>
      <c r="K6" s="212" t="s">
        <v>89</v>
      </c>
      <c r="L6" s="212" t="s">
        <v>90</v>
      </c>
      <c r="M6" s="212" t="s">
        <v>91</v>
      </c>
      <c r="N6" s="212" t="s">
        <v>92</v>
      </c>
      <c r="O6" s="212" t="s">
        <v>93</v>
      </c>
      <c r="P6" s="212" t="s">
        <v>94</v>
      </c>
      <c r="Q6" s="212" t="s">
        <v>95</v>
      </c>
      <c r="R6" s="212" t="s">
        <v>96</v>
      </c>
      <c r="S6" s="212" t="s">
        <v>97</v>
      </c>
      <c r="T6" s="212" t="s">
        <v>98</v>
      </c>
      <c r="U6" s="212" t="s">
        <v>99</v>
      </c>
      <c r="V6" s="212" t="s">
        <v>100</v>
      </c>
      <c r="W6" s="212" t="s">
        <v>101</v>
      </c>
      <c r="X6" s="212" t="s">
        <v>102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4" t="s">
        <v>103</v>
      </c>
      <c r="B8" s="225" t="s">
        <v>58</v>
      </c>
      <c r="C8" s="240" t="s">
        <v>59</v>
      </c>
      <c r="D8" s="226"/>
      <c r="E8" s="227"/>
      <c r="F8" s="228"/>
      <c r="G8" s="228">
        <f>SUMIF(AG9:AG46,"&lt;&gt;NOR",G9:G46)</f>
        <v>0</v>
      </c>
      <c r="H8" s="228"/>
      <c r="I8" s="228">
        <f>SUM(I9:I46)</f>
        <v>0</v>
      </c>
      <c r="J8" s="228"/>
      <c r="K8" s="228">
        <f>SUM(K9:K46)</f>
        <v>0</v>
      </c>
      <c r="L8" s="228"/>
      <c r="M8" s="228">
        <f>SUM(M9:M46)</f>
        <v>0</v>
      </c>
      <c r="N8" s="228"/>
      <c r="O8" s="228">
        <f>SUM(O9:O46)</f>
        <v>0</v>
      </c>
      <c r="P8" s="228"/>
      <c r="Q8" s="228">
        <f>SUM(Q9:Q46)</f>
        <v>35.54</v>
      </c>
      <c r="R8" s="228"/>
      <c r="S8" s="228"/>
      <c r="T8" s="229"/>
      <c r="U8" s="223"/>
      <c r="V8" s="223">
        <f>SUM(V9:V46)</f>
        <v>61.07</v>
      </c>
      <c r="W8" s="223"/>
      <c r="X8" s="223"/>
      <c r="AG8" t="s">
        <v>104</v>
      </c>
    </row>
    <row r="9" spans="1:60" ht="22.5" outlineLevel="1" x14ac:dyDescent="0.2">
      <c r="A9" s="230">
        <v>1</v>
      </c>
      <c r="B9" s="231" t="s">
        <v>123</v>
      </c>
      <c r="C9" s="241" t="s">
        <v>124</v>
      </c>
      <c r="D9" s="232" t="s">
        <v>125</v>
      </c>
      <c r="E9" s="233">
        <v>70.3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15</v>
      </c>
      <c r="M9" s="235">
        <f>G9*(1+L9/100)</f>
        <v>0</v>
      </c>
      <c r="N9" s="235">
        <v>0</v>
      </c>
      <c r="O9" s="235">
        <f>ROUND(E9*N9,2)</f>
        <v>0</v>
      </c>
      <c r="P9" s="235">
        <v>0.13800000000000001</v>
      </c>
      <c r="Q9" s="235">
        <f>ROUND(E9*P9,2)</f>
        <v>9.6999999999999993</v>
      </c>
      <c r="R9" s="235" t="s">
        <v>126</v>
      </c>
      <c r="S9" s="235" t="s">
        <v>108</v>
      </c>
      <c r="T9" s="236" t="s">
        <v>108</v>
      </c>
      <c r="U9" s="222">
        <v>0.16</v>
      </c>
      <c r="V9" s="222">
        <f>ROUND(E9*U9,2)</f>
        <v>11.25</v>
      </c>
      <c r="W9" s="222"/>
      <c r="X9" s="222" t="s">
        <v>127</v>
      </c>
      <c r="Y9" s="213"/>
      <c r="Z9" s="213"/>
      <c r="AA9" s="213"/>
      <c r="AB9" s="213"/>
      <c r="AC9" s="213"/>
      <c r="AD9" s="213"/>
      <c r="AE9" s="213"/>
      <c r="AF9" s="213"/>
      <c r="AG9" s="213" t="s">
        <v>128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20"/>
      <c r="B10" s="221"/>
      <c r="C10" s="257" t="s">
        <v>129</v>
      </c>
      <c r="D10" s="248"/>
      <c r="E10" s="248"/>
      <c r="F10" s="248"/>
      <c r="G10" s="248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3"/>
      <c r="Z10" s="213"/>
      <c r="AA10" s="213"/>
      <c r="AB10" s="213"/>
      <c r="AC10" s="213"/>
      <c r="AD10" s="213"/>
      <c r="AE10" s="213"/>
      <c r="AF10" s="213"/>
      <c r="AG10" s="213" t="s">
        <v>130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20"/>
      <c r="B11" s="221"/>
      <c r="C11" s="258" t="s">
        <v>236</v>
      </c>
      <c r="D11" s="246"/>
      <c r="E11" s="247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3"/>
      <c r="Z11" s="213"/>
      <c r="AA11" s="213"/>
      <c r="AB11" s="213"/>
      <c r="AC11" s="213"/>
      <c r="AD11" s="213"/>
      <c r="AE11" s="213"/>
      <c r="AF11" s="213"/>
      <c r="AG11" s="213" t="s">
        <v>132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20"/>
      <c r="B12" s="221"/>
      <c r="C12" s="258" t="s">
        <v>237</v>
      </c>
      <c r="D12" s="246"/>
      <c r="E12" s="247">
        <v>50.3</v>
      </c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3"/>
      <c r="Z12" s="213"/>
      <c r="AA12" s="213"/>
      <c r="AB12" s="213"/>
      <c r="AC12" s="213"/>
      <c r="AD12" s="213"/>
      <c r="AE12" s="213"/>
      <c r="AF12" s="213"/>
      <c r="AG12" s="213" t="s">
        <v>132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20"/>
      <c r="B13" s="221"/>
      <c r="C13" s="258" t="s">
        <v>238</v>
      </c>
      <c r="D13" s="246"/>
      <c r="E13" s="247">
        <v>20</v>
      </c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13"/>
      <c r="Z13" s="213"/>
      <c r="AA13" s="213"/>
      <c r="AB13" s="213"/>
      <c r="AC13" s="213"/>
      <c r="AD13" s="213"/>
      <c r="AE13" s="213"/>
      <c r="AF13" s="213"/>
      <c r="AG13" s="213" t="s">
        <v>132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ht="22.5" outlineLevel="1" x14ac:dyDescent="0.2">
      <c r="A14" s="230">
        <v>2</v>
      </c>
      <c r="B14" s="231" t="s">
        <v>135</v>
      </c>
      <c r="C14" s="241" t="s">
        <v>136</v>
      </c>
      <c r="D14" s="232" t="s">
        <v>125</v>
      </c>
      <c r="E14" s="233">
        <v>70.3</v>
      </c>
      <c r="F14" s="234"/>
      <c r="G14" s="235">
        <f>ROUND(E14*F14,2)</f>
        <v>0</v>
      </c>
      <c r="H14" s="234"/>
      <c r="I14" s="235">
        <f>ROUND(E14*H14,2)</f>
        <v>0</v>
      </c>
      <c r="J14" s="234"/>
      <c r="K14" s="235">
        <f>ROUND(E14*J14,2)</f>
        <v>0</v>
      </c>
      <c r="L14" s="235">
        <v>15</v>
      </c>
      <c r="M14" s="235">
        <f>G14*(1+L14/100)</f>
        <v>0</v>
      </c>
      <c r="N14" s="235">
        <v>0</v>
      </c>
      <c r="O14" s="235">
        <f>ROUND(E14*N14,2)</f>
        <v>0</v>
      </c>
      <c r="P14" s="235">
        <v>0.33</v>
      </c>
      <c r="Q14" s="235">
        <f>ROUND(E14*P14,2)</f>
        <v>23.2</v>
      </c>
      <c r="R14" s="235" t="s">
        <v>126</v>
      </c>
      <c r="S14" s="235" t="s">
        <v>108</v>
      </c>
      <c r="T14" s="236" t="s">
        <v>108</v>
      </c>
      <c r="U14" s="222">
        <v>0.06</v>
      </c>
      <c r="V14" s="222">
        <f>ROUND(E14*U14,2)</f>
        <v>4.22</v>
      </c>
      <c r="W14" s="222"/>
      <c r="X14" s="222" t="s">
        <v>127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128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20"/>
      <c r="B15" s="221"/>
      <c r="C15" s="258" t="s">
        <v>239</v>
      </c>
      <c r="D15" s="246"/>
      <c r="E15" s="247">
        <v>70.3</v>
      </c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3"/>
      <c r="Z15" s="213"/>
      <c r="AA15" s="213"/>
      <c r="AB15" s="213"/>
      <c r="AC15" s="213"/>
      <c r="AD15" s="213"/>
      <c r="AE15" s="213"/>
      <c r="AF15" s="213"/>
      <c r="AG15" s="213" t="s">
        <v>132</v>
      </c>
      <c r="AH15" s="213">
        <v>5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30">
        <v>3</v>
      </c>
      <c r="B16" s="231" t="s">
        <v>143</v>
      </c>
      <c r="C16" s="241" t="s">
        <v>144</v>
      </c>
      <c r="D16" s="232" t="s">
        <v>145</v>
      </c>
      <c r="E16" s="233">
        <v>12</v>
      </c>
      <c r="F16" s="234"/>
      <c r="G16" s="235">
        <f>ROUND(E16*F16,2)</f>
        <v>0</v>
      </c>
      <c r="H16" s="234"/>
      <c r="I16" s="235">
        <f>ROUND(E16*H16,2)</f>
        <v>0</v>
      </c>
      <c r="J16" s="234"/>
      <c r="K16" s="235">
        <f>ROUND(E16*J16,2)</f>
        <v>0</v>
      </c>
      <c r="L16" s="235">
        <v>15</v>
      </c>
      <c r="M16" s="235">
        <f>G16*(1+L16/100)</f>
        <v>0</v>
      </c>
      <c r="N16" s="235">
        <v>0</v>
      </c>
      <c r="O16" s="235">
        <f>ROUND(E16*N16,2)</f>
        <v>0</v>
      </c>
      <c r="P16" s="235">
        <v>0.22</v>
      </c>
      <c r="Q16" s="235">
        <f>ROUND(E16*P16,2)</f>
        <v>2.64</v>
      </c>
      <c r="R16" s="235" t="s">
        <v>126</v>
      </c>
      <c r="S16" s="235" t="s">
        <v>108</v>
      </c>
      <c r="T16" s="236" t="s">
        <v>108</v>
      </c>
      <c r="U16" s="222">
        <v>0.14299999999999999</v>
      </c>
      <c r="V16" s="222">
        <f>ROUND(E16*U16,2)</f>
        <v>1.72</v>
      </c>
      <c r="W16" s="222"/>
      <c r="X16" s="222" t="s">
        <v>127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128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20"/>
      <c r="B17" s="221"/>
      <c r="C17" s="257" t="s">
        <v>146</v>
      </c>
      <c r="D17" s="248"/>
      <c r="E17" s="248"/>
      <c r="F17" s="248"/>
      <c r="G17" s="248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13"/>
      <c r="Z17" s="213"/>
      <c r="AA17" s="213"/>
      <c r="AB17" s="213"/>
      <c r="AC17" s="213"/>
      <c r="AD17" s="213"/>
      <c r="AE17" s="213"/>
      <c r="AF17" s="213"/>
      <c r="AG17" s="213" t="s">
        <v>130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37" t="str">
        <f>C17</f>
        <v>s vybouráním lože, s přemístěním hmot na skládku na vzdálenost do 3 m nebo naložením na dopravní prostředek</v>
      </c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20"/>
      <c r="B18" s="221"/>
      <c r="C18" s="258" t="s">
        <v>240</v>
      </c>
      <c r="D18" s="246"/>
      <c r="E18" s="247">
        <v>12</v>
      </c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13"/>
      <c r="Z18" s="213"/>
      <c r="AA18" s="213"/>
      <c r="AB18" s="213"/>
      <c r="AC18" s="213"/>
      <c r="AD18" s="213"/>
      <c r="AE18" s="213"/>
      <c r="AF18" s="213"/>
      <c r="AG18" s="213" t="s">
        <v>132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30">
        <v>4</v>
      </c>
      <c r="B19" s="231" t="s">
        <v>148</v>
      </c>
      <c r="C19" s="241" t="s">
        <v>149</v>
      </c>
      <c r="D19" s="232" t="s">
        <v>150</v>
      </c>
      <c r="E19" s="233">
        <v>31.47</v>
      </c>
      <c r="F19" s="234"/>
      <c r="G19" s="235">
        <f>ROUND(E19*F19,2)</f>
        <v>0</v>
      </c>
      <c r="H19" s="234"/>
      <c r="I19" s="235">
        <f>ROUND(E19*H19,2)</f>
        <v>0</v>
      </c>
      <c r="J19" s="234"/>
      <c r="K19" s="235">
        <f>ROUND(E19*J19,2)</f>
        <v>0</v>
      </c>
      <c r="L19" s="235">
        <v>15</v>
      </c>
      <c r="M19" s="235">
        <f>G19*(1+L19/100)</f>
        <v>0</v>
      </c>
      <c r="N19" s="235">
        <v>0</v>
      </c>
      <c r="O19" s="235">
        <f>ROUND(E19*N19,2)</f>
        <v>0</v>
      </c>
      <c r="P19" s="235">
        <v>0</v>
      </c>
      <c r="Q19" s="235">
        <f>ROUND(E19*P19,2)</f>
        <v>0</v>
      </c>
      <c r="R19" s="235" t="s">
        <v>151</v>
      </c>
      <c r="S19" s="235" t="s">
        <v>108</v>
      </c>
      <c r="T19" s="236" t="s">
        <v>108</v>
      </c>
      <c r="U19" s="222">
        <v>0.37</v>
      </c>
      <c r="V19" s="222">
        <f>ROUND(E19*U19,2)</f>
        <v>11.64</v>
      </c>
      <c r="W19" s="222"/>
      <c r="X19" s="222" t="s">
        <v>127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128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ht="22.5" outlineLevel="1" x14ac:dyDescent="0.2">
      <c r="A20" s="220"/>
      <c r="B20" s="221"/>
      <c r="C20" s="257" t="s">
        <v>152</v>
      </c>
      <c r="D20" s="248"/>
      <c r="E20" s="248"/>
      <c r="F20" s="248"/>
      <c r="G20" s="248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3"/>
      <c r="Z20" s="213"/>
      <c r="AA20" s="213"/>
      <c r="AB20" s="213"/>
      <c r="AC20" s="213"/>
      <c r="AD20" s="213"/>
      <c r="AE20" s="213"/>
      <c r="AF20" s="213"/>
      <c r="AG20" s="213" t="s">
        <v>130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37" t="str">
        <f>C20</f>
        <v>zapažených i nezapažených s urovnáním dna do předepsaného profilu a spádu, s přehozením výkopku na přilehlém terénu na vzdálenost do 3 m od podélné osy rýhy nebo s naložením výkopku na dopravní prostředek.</v>
      </c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20"/>
      <c r="B21" s="221"/>
      <c r="C21" s="258" t="s">
        <v>153</v>
      </c>
      <c r="D21" s="246"/>
      <c r="E21" s="247"/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13"/>
      <c r="Z21" s="213"/>
      <c r="AA21" s="213"/>
      <c r="AB21" s="213"/>
      <c r="AC21" s="213"/>
      <c r="AD21" s="213"/>
      <c r="AE21" s="213"/>
      <c r="AF21" s="213"/>
      <c r="AG21" s="213" t="s">
        <v>132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20"/>
      <c r="B22" s="221"/>
      <c r="C22" s="258" t="s">
        <v>236</v>
      </c>
      <c r="D22" s="246"/>
      <c r="E22" s="247"/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3"/>
      <c r="Z22" s="213"/>
      <c r="AA22" s="213"/>
      <c r="AB22" s="213"/>
      <c r="AC22" s="213"/>
      <c r="AD22" s="213"/>
      <c r="AE22" s="213"/>
      <c r="AF22" s="213"/>
      <c r="AG22" s="213" t="s">
        <v>132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20"/>
      <c r="B23" s="221"/>
      <c r="C23" s="258" t="s">
        <v>241</v>
      </c>
      <c r="D23" s="246"/>
      <c r="E23" s="247">
        <v>10.563000000000001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13"/>
      <c r="Z23" s="213"/>
      <c r="AA23" s="213"/>
      <c r="AB23" s="213"/>
      <c r="AC23" s="213"/>
      <c r="AD23" s="213"/>
      <c r="AE23" s="213"/>
      <c r="AF23" s="213"/>
      <c r="AG23" s="213" t="s">
        <v>132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20"/>
      <c r="B24" s="221"/>
      <c r="C24" s="258" t="s">
        <v>242</v>
      </c>
      <c r="D24" s="246"/>
      <c r="E24" s="247">
        <v>4.2</v>
      </c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13"/>
      <c r="Z24" s="213"/>
      <c r="AA24" s="213"/>
      <c r="AB24" s="213"/>
      <c r="AC24" s="213"/>
      <c r="AD24" s="213"/>
      <c r="AE24" s="213"/>
      <c r="AF24" s="213"/>
      <c r="AG24" s="213" t="s">
        <v>132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20"/>
      <c r="B25" s="221"/>
      <c r="C25" s="258" t="s">
        <v>156</v>
      </c>
      <c r="D25" s="246"/>
      <c r="E25" s="247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13"/>
      <c r="Z25" s="213"/>
      <c r="AA25" s="213"/>
      <c r="AB25" s="213"/>
      <c r="AC25" s="213"/>
      <c r="AD25" s="213"/>
      <c r="AE25" s="213"/>
      <c r="AF25" s="213"/>
      <c r="AG25" s="213" t="s">
        <v>132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20"/>
      <c r="B26" s="221"/>
      <c r="C26" s="258" t="s">
        <v>243</v>
      </c>
      <c r="D26" s="246"/>
      <c r="E26" s="247"/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13"/>
      <c r="Z26" s="213"/>
      <c r="AA26" s="213"/>
      <c r="AB26" s="213"/>
      <c r="AC26" s="213"/>
      <c r="AD26" s="213"/>
      <c r="AE26" s="213"/>
      <c r="AF26" s="213"/>
      <c r="AG26" s="213" t="s">
        <v>132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20"/>
      <c r="B27" s="221"/>
      <c r="C27" s="258" t="s">
        <v>236</v>
      </c>
      <c r="D27" s="246"/>
      <c r="E27" s="247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13"/>
      <c r="Z27" s="213"/>
      <c r="AA27" s="213"/>
      <c r="AB27" s="213"/>
      <c r="AC27" s="213"/>
      <c r="AD27" s="213"/>
      <c r="AE27" s="213"/>
      <c r="AF27" s="213"/>
      <c r="AG27" s="213" t="s">
        <v>132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20"/>
      <c r="B28" s="221"/>
      <c r="C28" s="258" t="s">
        <v>244</v>
      </c>
      <c r="D28" s="246"/>
      <c r="E28" s="247">
        <v>6.867</v>
      </c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13"/>
      <c r="Z28" s="213"/>
      <c r="AA28" s="213"/>
      <c r="AB28" s="213"/>
      <c r="AC28" s="213"/>
      <c r="AD28" s="213"/>
      <c r="AE28" s="213"/>
      <c r="AF28" s="213"/>
      <c r="AG28" s="213" t="s">
        <v>132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20"/>
      <c r="B29" s="221"/>
      <c r="C29" s="258" t="s">
        <v>245</v>
      </c>
      <c r="D29" s="246"/>
      <c r="E29" s="247">
        <v>1.68</v>
      </c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3"/>
      <c r="Z29" s="213"/>
      <c r="AA29" s="213"/>
      <c r="AB29" s="213"/>
      <c r="AC29" s="213"/>
      <c r="AD29" s="213"/>
      <c r="AE29" s="213"/>
      <c r="AF29" s="213"/>
      <c r="AG29" s="213" t="s">
        <v>132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20"/>
      <c r="B30" s="221"/>
      <c r="C30" s="258" t="s">
        <v>156</v>
      </c>
      <c r="D30" s="246"/>
      <c r="E30" s="247"/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13"/>
      <c r="Z30" s="213"/>
      <c r="AA30" s="213"/>
      <c r="AB30" s="213"/>
      <c r="AC30" s="213"/>
      <c r="AD30" s="213"/>
      <c r="AE30" s="213"/>
      <c r="AF30" s="213"/>
      <c r="AG30" s="213" t="s">
        <v>132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20"/>
      <c r="B31" s="221"/>
      <c r="C31" s="258" t="s">
        <v>246</v>
      </c>
      <c r="D31" s="246"/>
      <c r="E31" s="247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13"/>
      <c r="Z31" s="213"/>
      <c r="AA31" s="213"/>
      <c r="AB31" s="213"/>
      <c r="AC31" s="213"/>
      <c r="AD31" s="213"/>
      <c r="AE31" s="213"/>
      <c r="AF31" s="213"/>
      <c r="AG31" s="213" t="s">
        <v>132</v>
      </c>
      <c r="AH31" s="213">
        <v>0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20"/>
      <c r="B32" s="221"/>
      <c r="C32" s="258" t="s">
        <v>236</v>
      </c>
      <c r="D32" s="246"/>
      <c r="E32" s="247"/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3"/>
      <c r="Z32" s="213"/>
      <c r="AA32" s="213"/>
      <c r="AB32" s="213"/>
      <c r="AC32" s="213"/>
      <c r="AD32" s="213"/>
      <c r="AE32" s="213"/>
      <c r="AF32" s="213"/>
      <c r="AG32" s="213" t="s">
        <v>132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20"/>
      <c r="B33" s="221"/>
      <c r="C33" s="258" t="s">
        <v>247</v>
      </c>
      <c r="D33" s="246"/>
      <c r="E33" s="247">
        <v>5.61</v>
      </c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3"/>
      <c r="Z33" s="213"/>
      <c r="AA33" s="213"/>
      <c r="AB33" s="213"/>
      <c r="AC33" s="213"/>
      <c r="AD33" s="213"/>
      <c r="AE33" s="213"/>
      <c r="AF33" s="213"/>
      <c r="AG33" s="213" t="s">
        <v>132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20"/>
      <c r="B34" s="221"/>
      <c r="C34" s="258" t="s">
        <v>248</v>
      </c>
      <c r="D34" s="246"/>
      <c r="E34" s="247">
        <v>2.5499999999999998</v>
      </c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13"/>
      <c r="Z34" s="213"/>
      <c r="AA34" s="213"/>
      <c r="AB34" s="213"/>
      <c r="AC34" s="213"/>
      <c r="AD34" s="213"/>
      <c r="AE34" s="213"/>
      <c r="AF34" s="213"/>
      <c r="AG34" s="213" t="s">
        <v>132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30">
        <v>5</v>
      </c>
      <c r="B35" s="231" t="s">
        <v>160</v>
      </c>
      <c r="C35" s="241" t="s">
        <v>161</v>
      </c>
      <c r="D35" s="232" t="s">
        <v>150</v>
      </c>
      <c r="E35" s="233">
        <v>31.47</v>
      </c>
      <c r="F35" s="234"/>
      <c r="G35" s="235">
        <f>ROUND(E35*F35,2)</f>
        <v>0</v>
      </c>
      <c r="H35" s="234"/>
      <c r="I35" s="235">
        <f>ROUND(E35*H35,2)</f>
        <v>0</v>
      </c>
      <c r="J35" s="234"/>
      <c r="K35" s="235">
        <f>ROUND(E35*J35,2)</f>
        <v>0</v>
      </c>
      <c r="L35" s="235">
        <v>15</v>
      </c>
      <c r="M35" s="235">
        <f>G35*(1+L35/100)</f>
        <v>0</v>
      </c>
      <c r="N35" s="235">
        <v>0</v>
      </c>
      <c r="O35" s="235">
        <f>ROUND(E35*N35,2)</f>
        <v>0</v>
      </c>
      <c r="P35" s="235">
        <v>0</v>
      </c>
      <c r="Q35" s="235">
        <f>ROUND(E35*P35,2)</f>
        <v>0</v>
      </c>
      <c r="R35" s="235" t="s">
        <v>151</v>
      </c>
      <c r="S35" s="235" t="s">
        <v>108</v>
      </c>
      <c r="T35" s="236" t="s">
        <v>108</v>
      </c>
      <c r="U35" s="222">
        <v>0.60029999999999994</v>
      </c>
      <c r="V35" s="222">
        <f>ROUND(E35*U35,2)</f>
        <v>18.89</v>
      </c>
      <c r="W35" s="222"/>
      <c r="X35" s="222" t="s">
        <v>127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128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22.5" outlineLevel="1" x14ac:dyDescent="0.2">
      <c r="A36" s="220"/>
      <c r="B36" s="221"/>
      <c r="C36" s="257" t="s">
        <v>152</v>
      </c>
      <c r="D36" s="248"/>
      <c r="E36" s="248"/>
      <c r="F36" s="248"/>
      <c r="G36" s="248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13"/>
      <c r="Z36" s="213"/>
      <c r="AA36" s="213"/>
      <c r="AB36" s="213"/>
      <c r="AC36" s="213"/>
      <c r="AD36" s="213"/>
      <c r="AE36" s="213"/>
      <c r="AF36" s="213"/>
      <c r="AG36" s="213" t="s">
        <v>130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37" t="str">
        <f>C36</f>
        <v>zapažených i nezapažených s urovnáním dna do předepsaného profilu a spádu, s přehozením výkopku na přilehlém terénu na vzdálenost do 3 m od podélné osy rýhy nebo s naložením výkopku na dopravní prostředek.</v>
      </c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20"/>
      <c r="B37" s="221"/>
      <c r="C37" s="258" t="s">
        <v>249</v>
      </c>
      <c r="D37" s="246"/>
      <c r="E37" s="247">
        <v>31.47</v>
      </c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13"/>
      <c r="Z37" s="213"/>
      <c r="AA37" s="213"/>
      <c r="AB37" s="213"/>
      <c r="AC37" s="213"/>
      <c r="AD37" s="213"/>
      <c r="AE37" s="213"/>
      <c r="AF37" s="213"/>
      <c r="AG37" s="213" t="s">
        <v>132</v>
      </c>
      <c r="AH37" s="213">
        <v>5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ht="22.5" outlineLevel="1" x14ac:dyDescent="0.2">
      <c r="A38" s="230">
        <v>6</v>
      </c>
      <c r="B38" s="231" t="s">
        <v>163</v>
      </c>
      <c r="C38" s="241" t="s">
        <v>164</v>
      </c>
      <c r="D38" s="232" t="s">
        <v>150</v>
      </c>
      <c r="E38" s="233">
        <v>31.47</v>
      </c>
      <c r="F38" s="234"/>
      <c r="G38" s="235">
        <f>ROUND(E38*F38,2)</f>
        <v>0</v>
      </c>
      <c r="H38" s="234"/>
      <c r="I38" s="235">
        <f>ROUND(E38*H38,2)</f>
        <v>0</v>
      </c>
      <c r="J38" s="234"/>
      <c r="K38" s="235">
        <f>ROUND(E38*J38,2)</f>
        <v>0</v>
      </c>
      <c r="L38" s="235">
        <v>15</v>
      </c>
      <c r="M38" s="235">
        <f>G38*(1+L38/100)</f>
        <v>0</v>
      </c>
      <c r="N38" s="235">
        <v>0</v>
      </c>
      <c r="O38" s="235">
        <f>ROUND(E38*N38,2)</f>
        <v>0</v>
      </c>
      <c r="P38" s="235">
        <v>0</v>
      </c>
      <c r="Q38" s="235">
        <f>ROUND(E38*P38,2)</f>
        <v>0</v>
      </c>
      <c r="R38" s="235" t="s">
        <v>151</v>
      </c>
      <c r="S38" s="235" t="s">
        <v>108</v>
      </c>
      <c r="T38" s="236" t="s">
        <v>108</v>
      </c>
      <c r="U38" s="222">
        <v>0.20200000000000001</v>
      </c>
      <c r="V38" s="222">
        <f>ROUND(E38*U38,2)</f>
        <v>6.36</v>
      </c>
      <c r="W38" s="222"/>
      <c r="X38" s="222" t="s">
        <v>127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128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20"/>
      <c r="B39" s="221"/>
      <c r="C39" s="257" t="s">
        <v>165</v>
      </c>
      <c r="D39" s="248"/>
      <c r="E39" s="248"/>
      <c r="F39" s="248"/>
      <c r="G39" s="248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13"/>
      <c r="Z39" s="213"/>
      <c r="AA39" s="213"/>
      <c r="AB39" s="213"/>
      <c r="AC39" s="213"/>
      <c r="AD39" s="213"/>
      <c r="AE39" s="213"/>
      <c r="AF39" s="213"/>
      <c r="AG39" s="213" t="s">
        <v>130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20"/>
      <c r="B40" s="221"/>
      <c r="C40" s="259" t="s">
        <v>166</v>
      </c>
      <c r="D40" s="249"/>
      <c r="E40" s="249"/>
      <c r="F40" s="249"/>
      <c r="G40" s="249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13"/>
      <c r="Z40" s="213"/>
      <c r="AA40" s="213"/>
      <c r="AB40" s="213"/>
      <c r="AC40" s="213"/>
      <c r="AD40" s="213"/>
      <c r="AE40" s="213"/>
      <c r="AF40" s="213"/>
      <c r="AG40" s="213" t="s">
        <v>113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20"/>
      <c r="B41" s="221"/>
      <c r="C41" s="258" t="s">
        <v>249</v>
      </c>
      <c r="D41" s="246"/>
      <c r="E41" s="247">
        <v>31.47</v>
      </c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13"/>
      <c r="Z41" s="213"/>
      <c r="AA41" s="213"/>
      <c r="AB41" s="213"/>
      <c r="AC41" s="213"/>
      <c r="AD41" s="213"/>
      <c r="AE41" s="213"/>
      <c r="AF41" s="213"/>
      <c r="AG41" s="213" t="s">
        <v>132</v>
      </c>
      <c r="AH41" s="213">
        <v>5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30">
        <v>7</v>
      </c>
      <c r="B42" s="231" t="s">
        <v>250</v>
      </c>
      <c r="C42" s="241" t="s">
        <v>251</v>
      </c>
      <c r="D42" s="232" t="s">
        <v>150</v>
      </c>
      <c r="E42" s="233">
        <v>6.1050000000000004</v>
      </c>
      <c r="F42" s="234"/>
      <c r="G42" s="235">
        <f>ROUND(E42*F42,2)</f>
        <v>0</v>
      </c>
      <c r="H42" s="234"/>
      <c r="I42" s="235">
        <f>ROUND(E42*H42,2)</f>
        <v>0</v>
      </c>
      <c r="J42" s="234"/>
      <c r="K42" s="235">
        <f>ROUND(E42*J42,2)</f>
        <v>0</v>
      </c>
      <c r="L42" s="235">
        <v>15</v>
      </c>
      <c r="M42" s="235">
        <f>G42*(1+L42/100)</f>
        <v>0</v>
      </c>
      <c r="N42" s="235">
        <v>0</v>
      </c>
      <c r="O42" s="235">
        <f>ROUND(E42*N42,2)</f>
        <v>0</v>
      </c>
      <c r="P42" s="235">
        <v>0</v>
      </c>
      <c r="Q42" s="235">
        <f>ROUND(E42*P42,2)</f>
        <v>0</v>
      </c>
      <c r="R42" s="235" t="s">
        <v>252</v>
      </c>
      <c r="S42" s="235" t="s">
        <v>108</v>
      </c>
      <c r="T42" s="236" t="s">
        <v>108</v>
      </c>
      <c r="U42" s="222">
        <v>1.145</v>
      </c>
      <c r="V42" s="222">
        <f>ROUND(E42*U42,2)</f>
        <v>6.99</v>
      </c>
      <c r="W42" s="222"/>
      <c r="X42" s="222" t="s">
        <v>127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128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20"/>
      <c r="B43" s="221"/>
      <c r="C43" s="257" t="s">
        <v>253</v>
      </c>
      <c r="D43" s="248"/>
      <c r="E43" s="248"/>
      <c r="F43" s="248"/>
      <c r="G43" s="248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13"/>
      <c r="Z43" s="213"/>
      <c r="AA43" s="213"/>
      <c r="AB43" s="213"/>
      <c r="AC43" s="213"/>
      <c r="AD43" s="213"/>
      <c r="AE43" s="213"/>
      <c r="AF43" s="213"/>
      <c r="AG43" s="213" t="s">
        <v>130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20"/>
      <c r="B44" s="221"/>
      <c r="C44" s="258" t="s">
        <v>236</v>
      </c>
      <c r="D44" s="246"/>
      <c r="E44" s="247"/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13"/>
      <c r="Z44" s="213"/>
      <c r="AA44" s="213"/>
      <c r="AB44" s="213"/>
      <c r="AC44" s="213"/>
      <c r="AD44" s="213"/>
      <c r="AE44" s="213"/>
      <c r="AF44" s="213"/>
      <c r="AG44" s="213" t="s">
        <v>132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20"/>
      <c r="B45" s="221"/>
      <c r="C45" s="258" t="s">
        <v>254</v>
      </c>
      <c r="D45" s="246"/>
      <c r="E45" s="247">
        <v>4.9050000000000002</v>
      </c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13"/>
      <c r="Z45" s="213"/>
      <c r="AA45" s="213"/>
      <c r="AB45" s="213"/>
      <c r="AC45" s="213"/>
      <c r="AD45" s="213"/>
      <c r="AE45" s="213"/>
      <c r="AF45" s="213"/>
      <c r="AG45" s="213" t="s">
        <v>132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20"/>
      <c r="B46" s="221"/>
      <c r="C46" s="258" t="s">
        <v>255</v>
      </c>
      <c r="D46" s="246"/>
      <c r="E46" s="247">
        <v>1.2</v>
      </c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3"/>
      <c r="Z46" s="213"/>
      <c r="AA46" s="213"/>
      <c r="AB46" s="213"/>
      <c r="AC46" s="213"/>
      <c r="AD46" s="213"/>
      <c r="AE46" s="213"/>
      <c r="AF46" s="213"/>
      <c r="AG46" s="213" t="s">
        <v>132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x14ac:dyDescent="0.2">
      <c r="A47" s="224" t="s">
        <v>103</v>
      </c>
      <c r="B47" s="225" t="s">
        <v>60</v>
      </c>
      <c r="C47" s="240" t="s">
        <v>61</v>
      </c>
      <c r="D47" s="226"/>
      <c r="E47" s="227"/>
      <c r="F47" s="228"/>
      <c r="G47" s="228">
        <f>SUMIF(AG48:AG68,"&lt;&gt;NOR",G48:G68)</f>
        <v>0</v>
      </c>
      <c r="H47" s="228"/>
      <c r="I47" s="228">
        <f>SUM(I48:I68)</f>
        <v>0</v>
      </c>
      <c r="J47" s="228"/>
      <c r="K47" s="228">
        <f>SUM(K48:K68)</f>
        <v>0</v>
      </c>
      <c r="L47" s="228"/>
      <c r="M47" s="228">
        <f>SUM(M48:M68)</f>
        <v>0</v>
      </c>
      <c r="N47" s="228"/>
      <c r="O47" s="228">
        <f>SUM(O48:O68)</f>
        <v>31.78</v>
      </c>
      <c r="P47" s="228"/>
      <c r="Q47" s="228">
        <f>SUM(Q48:Q68)</f>
        <v>0</v>
      </c>
      <c r="R47" s="228"/>
      <c r="S47" s="228"/>
      <c r="T47" s="229"/>
      <c r="U47" s="223"/>
      <c r="V47" s="223">
        <f>SUM(V48:V68)</f>
        <v>49.49</v>
      </c>
      <c r="W47" s="223"/>
      <c r="X47" s="223"/>
      <c r="AG47" t="s">
        <v>104</v>
      </c>
    </row>
    <row r="48" spans="1:60" ht="22.5" outlineLevel="1" x14ac:dyDescent="0.2">
      <c r="A48" s="230">
        <v>8</v>
      </c>
      <c r="B48" s="231" t="s">
        <v>167</v>
      </c>
      <c r="C48" s="241" t="s">
        <v>168</v>
      </c>
      <c r="D48" s="232" t="s">
        <v>125</v>
      </c>
      <c r="E48" s="233">
        <v>70.3</v>
      </c>
      <c r="F48" s="234"/>
      <c r="G48" s="235">
        <f>ROUND(E48*F48,2)</f>
        <v>0</v>
      </c>
      <c r="H48" s="234"/>
      <c r="I48" s="235">
        <f>ROUND(E48*H48,2)</f>
        <v>0</v>
      </c>
      <c r="J48" s="234"/>
      <c r="K48" s="235">
        <f>ROUND(E48*J48,2)</f>
        <v>0</v>
      </c>
      <c r="L48" s="235">
        <v>15</v>
      </c>
      <c r="M48" s="235">
        <f>G48*(1+L48/100)</f>
        <v>0</v>
      </c>
      <c r="N48" s="235">
        <v>0.378</v>
      </c>
      <c r="O48" s="235">
        <f>ROUND(E48*N48,2)</f>
        <v>26.57</v>
      </c>
      <c r="P48" s="235">
        <v>0</v>
      </c>
      <c r="Q48" s="235">
        <f>ROUND(E48*P48,2)</f>
        <v>0</v>
      </c>
      <c r="R48" s="235" t="s">
        <v>126</v>
      </c>
      <c r="S48" s="235" t="s">
        <v>108</v>
      </c>
      <c r="T48" s="236" t="s">
        <v>108</v>
      </c>
      <c r="U48" s="222">
        <v>2.5999999999999999E-2</v>
      </c>
      <c r="V48" s="222">
        <f>ROUND(E48*U48,2)</f>
        <v>1.83</v>
      </c>
      <c r="W48" s="222"/>
      <c r="X48" s="222" t="s">
        <v>127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128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20"/>
      <c r="B49" s="221"/>
      <c r="C49" s="258" t="s">
        <v>256</v>
      </c>
      <c r="D49" s="246"/>
      <c r="E49" s="247">
        <v>70.3</v>
      </c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13"/>
      <c r="Z49" s="213"/>
      <c r="AA49" s="213"/>
      <c r="AB49" s="213"/>
      <c r="AC49" s="213"/>
      <c r="AD49" s="213"/>
      <c r="AE49" s="213"/>
      <c r="AF49" s="213"/>
      <c r="AG49" s="213" t="s">
        <v>132</v>
      </c>
      <c r="AH49" s="213">
        <v>5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30">
        <v>9</v>
      </c>
      <c r="B50" s="231" t="s">
        <v>170</v>
      </c>
      <c r="C50" s="241" t="s">
        <v>171</v>
      </c>
      <c r="D50" s="232" t="s">
        <v>125</v>
      </c>
      <c r="E50" s="233">
        <v>70.3</v>
      </c>
      <c r="F50" s="234"/>
      <c r="G50" s="235">
        <f>ROUND(E50*F50,2)</f>
        <v>0</v>
      </c>
      <c r="H50" s="234"/>
      <c r="I50" s="235">
        <f>ROUND(E50*H50,2)</f>
        <v>0</v>
      </c>
      <c r="J50" s="234"/>
      <c r="K50" s="235">
        <f>ROUND(E50*J50,2)</f>
        <v>0</v>
      </c>
      <c r="L50" s="235">
        <v>15</v>
      </c>
      <c r="M50" s="235">
        <f>G50*(1+L50/100)</f>
        <v>0</v>
      </c>
      <c r="N50" s="235">
        <v>7.3899999999999993E-2</v>
      </c>
      <c r="O50" s="235">
        <f>ROUND(E50*N50,2)</f>
        <v>5.2</v>
      </c>
      <c r="P50" s="235">
        <v>0</v>
      </c>
      <c r="Q50" s="235">
        <f>ROUND(E50*P50,2)</f>
        <v>0</v>
      </c>
      <c r="R50" s="235" t="s">
        <v>126</v>
      </c>
      <c r="S50" s="235" t="s">
        <v>108</v>
      </c>
      <c r="T50" s="236" t="s">
        <v>108</v>
      </c>
      <c r="U50" s="222">
        <v>0.47799999999999998</v>
      </c>
      <c r="V50" s="222">
        <f>ROUND(E50*U50,2)</f>
        <v>33.6</v>
      </c>
      <c r="W50" s="222"/>
      <c r="X50" s="222" t="s">
        <v>127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128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ht="22.5" outlineLevel="1" x14ac:dyDescent="0.2">
      <c r="A51" s="220"/>
      <c r="B51" s="221"/>
      <c r="C51" s="257" t="s">
        <v>172</v>
      </c>
      <c r="D51" s="248"/>
      <c r="E51" s="248"/>
      <c r="F51" s="248"/>
      <c r="G51" s="248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13"/>
      <c r="Z51" s="213"/>
      <c r="AA51" s="213"/>
      <c r="AB51" s="213"/>
      <c r="AC51" s="213"/>
      <c r="AD51" s="213"/>
      <c r="AE51" s="213"/>
      <c r="AF51" s="213"/>
      <c r="AG51" s="213" t="s">
        <v>130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37" t="str">
        <f>C51</f>
        <v>s provedením lože z kameniva drceného, s vyplněním spár, s dvojitým hutněním a se smetením přebytečného materiálu na krajnici. S dodáním hmot pro lože a výplň spár.</v>
      </c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20"/>
      <c r="B52" s="221"/>
      <c r="C52" s="258" t="s">
        <v>239</v>
      </c>
      <c r="D52" s="246"/>
      <c r="E52" s="247">
        <v>70.3</v>
      </c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13"/>
      <c r="Z52" s="213"/>
      <c r="AA52" s="213"/>
      <c r="AB52" s="213"/>
      <c r="AC52" s="213"/>
      <c r="AD52" s="213"/>
      <c r="AE52" s="213"/>
      <c r="AF52" s="213"/>
      <c r="AG52" s="213" t="s">
        <v>132</v>
      </c>
      <c r="AH52" s="213">
        <v>5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ht="22.5" outlineLevel="1" x14ac:dyDescent="0.2">
      <c r="A53" s="230">
        <v>10</v>
      </c>
      <c r="B53" s="231" t="s">
        <v>257</v>
      </c>
      <c r="C53" s="241" t="s">
        <v>258</v>
      </c>
      <c r="D53" s="232" t="s">
        <v>150</v>
      </c>
      <c r="E53" s="233">
        <v>6.1050000000000004</v>
      </c>
      <c r="F53" s="234"/>
      <c r="G53" s="235">
        <f>ROUND(E53*F53,2)</f>
        <v>0</v>
      </c>
      <c r="H53" s="234"/>
      <c r="I53" s="235">
        <f>ROUND(E53*H53,2)</f>
        <v>0</v>
      </c>
      <c r="J53" s="234"/>
      <c r="K53" s="235">
        <f>ROUND(E53*J53,2)</f>
        <v>0</v>
      </c>
      <c r="L53" s="235">
        <v>15</v>
      </c>
      <c r="M53" s="235">
        <f>G53*(1+L53/100)</f>
        <v>0</v>
      </c>
      <c r="N53" s="235">
        <v>0</v>
      </c>
      <c r="O53" s="235">
        <f>ROUND(E53*N53,2)</f>
        <v>0</v>
      </c>
      <c r="P53" s="235">
        <v>0</v>
      </c>
      <c r="Q53" s="235">
        <f>ROUND(E53*P53,2)</f>
        <v>0</v>
      </c>
      <c r="R53" s="235" t="s">
        <v>175</v>
      </c>
      <c r="S53" s="235" t="s">
        <v>108</v>
      </c>
      <c r="T53" s="236" t="s">
        <v>108</v>
      </c>
      <c r="U53" s="222">
        <v>1.8360000000000001</v>
      </c>
      <c r="V53" s="222">
        <f>ROUND(E53*U53,2)</f>
        <v>11.21</v>
      </c>
      <c r="W53" s="222"/>
      <c r="X53" s="222" t="s">
        <v>127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128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20"/>
      <c r="B54" s="221"/>
      <c r="C54" s="257" t="s">
        <v>259</v>
      </c>
      <c r="D54" s="248"/>
      <c r="E54" s="248"/>
      <c r="F54" s="248"/>
      <c r="G54" s="248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13"/>
      <c r="Z54" s="213"/>
      <c r="AA54" s="213"/>
      <c r="AB54" s="213"/>
      <c r="AC54" s="213"/>
      <c r="AD54" s="213"/>
      <c r="AE54" s="213"/>
      <c r="AF54" s="213"/>
      <c r="AG54" s="213" t="s">
        <v>130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37" t="str">
        <f>C54</f>
        <v>pod mazaniny a dlažby, popř. na plochých střechách, vodorovný nebo ve spádu, s udusáním a urovnáním povrchu,</v>
      </c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20"/>
      <c r="B55" s="221"/>
      <c r="C55" s="258" t="s">
        <v>260</v>
      </c>
      <c r="D55" s="246"/>
      <c r="E55" s="247"/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13"/>
      <c r="Z55" s="213"/>
      <c r="AA55" s="213"/>
      <c r="AB55" s="213"/>
      <c r="AC55" s="213"/>
      <c r="AD55" s="213"/>
      <c r="AE55" s="213"/>
      <c r="AF55" s="213"/>
      <c r="AG55" s="213" t="s">
        <v>132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20"/>
      <c r="B56" s="221"/>
      <c r="C56" s="258" t="s">
        <v>261</v>
      </c>
      <c r="D56" s="246"/>
      <c r="E56" s="247">
        <v>6.1050000000000004</v>
      </c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13"/>
      <c r="Z56" s="213"/>
      <c r="AA56" s="213"/>
      <c r="AB56" s="213"/>
      <c r="AC56" s="213"/>
      <c r="AD56" s="213"/>
      <c r="AE56" s="213"/>
      <c r="AF56" s="213"/>
      <c r="AG56" s="213" t="s">
        <v>132</v>
      </c>
      <c r="AH56" s="213">
        <v>5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ht="22.5" outlineLevel="1" x14ac:dyDescent="0.2">
      <c r="A57" s="230">
        <v>11</v>
      </c>
      <c r="B57" s="231" t="s">
        <v>262</v>
      </c>
      <c r="C57" s="241" t="s">
        <v>263</v>
      </c>
      <c r="D57" s="232" t="s">
        <v>125</v>
      </c>
      <c r="E57" s="233">
        <v>40.700000000000003</v>
      </c>
      <c r="F57" s="234"/>
      <c r="G57" s="235">
        <f>ROUND(E57*F57,2)</f>
        <v>0</v>
      </c>
      <c r="H57" s="234"/>
      <c r="I57" s="235">
        <f>ROUND(E57*H57,2)</f>
        <v>0</v>
      </c>
      <c r="J57" s="234"/>
      <c r="K57" s="235">
        <f>ROUND(E57*J57,2)</f>
        <v>0</v>
      </c>
      <c r="L57" s="235">
        <v>15</v>
      </c>
      <c r="M57" s="235">
        <f>G57*(1+L57/100)</f>
        <v>0</v>
      </c>
      <c r="N57" s="235">
        <v>0</v>
      </c>
      <c r="O57" s="235">
        <f>ROUND(E57*N57,2)</f>
        <v>0</v>
      </c>
      <c r="P57" s="235">
        <v>0</v>
      </c>
      <c r="Q57" s="235">
        <f>ROUND(E57*P57,2)</f>
        <v>0</v>
      </c>
      <c r="R57" s="235" t="s">
        <v>264</v>
      </c>
      <c r="S57" s="235" t="s">
        <v>108</v>
      </c>
      <c r="T57" s="236" t="s">
        <v>108</v>
      </c>
      <c r="U57" s="222">
        <v>7.0000000000000007E-2</v>
      </c>
      <c r="V57" s="222">
        <f>ROUND(E57*U57,2)</f>
        <v>2.85</v>
      </c>
      <c r="W57" s="222"/>
      <c r="X57" s="222" t="s">
        <v>127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128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20"/>
      <c r="B58" s="221"/>
      <c r="C58" s="258" t="s">
        <v>265</v>
      </c>
      <c r="D58" s="246"/>
      <c r="E58" s="247"/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13"/>
      <c r="Z58" s="213"/>
      <c r="AA58" s="213"/>
      <c r="AB58" s="213"/>
      <c r="AC58" s="213"/>
      <c r="AD58" s="213"/>
      <c r="AE58" s="213"/>
      <c r="AF58" s="213"/>
      <c r="AG58" s="213" t="s">
        <v>132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20"/>
      <c r="B59" s="221"/>
      <c r="C59" s="258" t="s">
        <v>236</v>
      </c>
      <c r="D59" s="246"/>
      <c r="E59" s="247"/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13"/>
      <c r="Z59" s="213"/>
      <c r="AA59" s="213"/>
      <c r="AB59" s="213"/>
      <c r="AC59" s="213"/>
      <c r="AD59" s="213"/>
      <c r="AE59" s="213"/>
      <c r="AF59" s="213"/>
      <c r="AG59" s="213" t="s">
        <v>132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20"/>
      <c r="B60" s="221"/>
      <c r="C60" s="258" t="s">
        <v>266</v>
      </c>
      <c r="D60" s="246"/>
      <c r="E60" s="247">
        <v>32.700000000000003</v>
      </c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13"/>
      <c r="Z60" s="213"/>
      <c r="AA60" s="213"/>
      <c r="AB60" s="213"/>
      <c r="AC60" s="213"/>
      <c r="AD60" s="213"/>
      <c r="AE60" s="213"/>
      <c r="AF60" s="213"/>
      <c r="AG60" s="213" t="s">
        <v>132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20"/>
      <c r="B61" s="221"/>
      <c r="C61" s="258" t="s">
        <v>267</v>
      </c>
      <c r="D61" s="246"/>
      <c r="E61" s="247">
        <v>8</v>
      </c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3"/>
      <c r="Z61" s="213"/>
      <c r="AA61" s="213"/>
      <c r="AB61" s="213"/>
      <c r="AC61" s="213"/>
      <c r="AD61" s="213"/>
      <c r="AE61" s="213"/>
      <c r="AF61" s="213"/>
      <c r="AG61" s="213" t="s">
        <v>132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ht="22.5" outlineLevel="1" x14ac:dyDescent="0.2">
      <c r="A62" s="230">
        <v>12</v>
      </c>
      <c r="B62" s="231" t="s">
        <v>268</v>
      </c>
      <c r="C62" s="241" t="s">
        <v>269</v>
      </c>
      <c r="D62" s="232" t="s">
        <v>125</v>
      </c>
      <c r="E62" s="233">
        <v>44.77</v>
      </c>
      <c r="F62" s="234"/>
      <c r="G62" s="235">
        <f>ROUND(E62*F62,2)</f>
        <v>0</v>
      </c>
      <c r="H62" s="234"/>
      <c r="I62" s="235">
        <f>ROUND(E62*H62,2)</f>
        <v>0</v>
      </c>
      <c r="J62" s="234"/>
      <c r="K62" s="235">
        <f>ROUND(E62*J62,2)</f>
        <v>0</v>
      </c>
      <c r="L62" s="235">
        <v>15</v>
      </c>
      <c r="M62" s="235">
        <f>G62*(1+L62/100)</f>
        <v>0</v>
      </c>
      <c r="N62" s="235">
        <v>1.4999999999999999E-4</v>
      </c>
      <c r="O62" s="235">
        <f>ROUND(E62*N62,2)</f>
        <v>0.01</v>
      </c>
      <c r="P62" s="235">
        <v>0</v>
      </c>
      <c r="Q62" s="235">
        <f>ROUND(E62*P62,2)</f>
        <v>0</v>
      </c>
      <c r="R62" s="235" t="s">
        <v>270</v>
      </c>
      <c r="S62" s="235" t="s">
        <v>108</v>
      </c>
      <c r="T62" s="236" t="s">
        <v>108</v>
      </c>
      <c r="U62" s="222">
        <v>0</v>
      </c>
      <c r="V62" s="222">
        <f>ROUND(E62*U62,2)</f>
        <v>0</v>
      </c>
      <c r="W62" s="222"/>
      <c r="X62" s="222" t="s">
        <v>271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272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20"/>
      <c r="B63" s="221"/>
      <c r="C63" s="258" t="s">
        <v>265</v>
      </c>
      <c r="D63" s="246"/>
      <c r="E63" s="247"/>
      <c r="F63" s="222"/>
      <c r="G63" s="222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13"/>
      <c r="Z63" s="213"/>
      <c r="AA63" s="213"/>
      <c r="AB63" s="213"/>
      <c r="AC63" s="213"/>
      <c r="AD63" s="213"/>
      <c r="AE63" s="213"/>
      <c r="AF63" s="213"/>
      <c r="AG63" s="213" t="s">
        <v>132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20"/>
      <c r="B64" s="221"/>
      <c r="C64" s="258" t="s">
        <v>236</v>
      </c>
      <c r="D64" s="246"/>
      <c r="E64" s="247"/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13"/>
      <c r="Z64" s="213"/>
      <c r="AA64" s="213"/>
      <c r="AB64" s="213"/>
      <c r="AC64" s="213"/>
      <c r="AD64" s="213"/>
      <c r="AE64" s="213"/>
      <c r="AF64" s="213"/>
      <c r="AG64" s="213" t="s">
        <v>132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20"/>
      <c r="B65" s="221"/>
      <c r="C65" s="258" t="s">
        <v>266</v>
      </c>
      <c r="D65" s="246"/>
      <c r="E65" s="247">
        <v>32.700000000000003</v>
      </c>
      <c r="F65" s="222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13"/>
      <c r="Z65" s="213"/>
      <c r="AA65" s="213"/>
      <c r="AB65" s="213"/>
      <c r="AC65" s="213"/>
      <c r="AD65" s="213"/>
      <c r="AE65" s="213"/>
      <c r="AF65" s="213"/>
      <c r="AG65" s="213" t="s">
        <v>132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20"/>
      <c r="B66" s="221"/>
      <c r="C66" s="258" t="s">
        <v>267</v>
      </c>
      <c r="D66" s="246"/>
      <c r="E66" s="247">
        <v>8</v>
      </c>
      <c r="F66" s="222"/>
      <c r="G66" s="222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13"/>
      <c r="Z66" s="213"/>
      <c r="AA66" s="213"/>
      <c r="AB66" s="213"/>
      <c r="AC66" s="213"/>
      <c r="AD66" s="213"/>
      <c r="AE66" s="213"/>
      <c r="AF66" s="213"/>
      <c r="AG66" s="213" t="s">
        <v>132</v>
      </c>
      <c r="AH66" s="213">
        <v>0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20"/>
      <c r="B67" s="221"/>
      <c r="C67" s="263" t="s">
        <v>273</v>
      </c>
      <c r="D67" s="261"/>
      <c r="E67" s="262">
        <v>40.700000000000003</v>
      </c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13"/>
      <c r="Z67" s="213"/>
      <c r="AA67" s="213"/>
      <c r="AB67" s="213"/>
      <c r="AC67" s="213"/>
      <c r="AD67" s="213"/>
      <c r="AE67" s="213"/>
      <c r="AF67" s="213"/>
      <c r="AG67" s="213" t="s">
        <v>132</v>
      </c>
      <c r="AH67" s="213">
        <v>1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20"/>
      <c r="B68" s="221"/>
      <c r="C68" s="258" t="s">
        <v>274</v>
      </c>
      <c r="D68" s="246"/>
      <c r="E68" s="247">
        <v>4.07</v>
      </c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13"/>
      <c r="Z68" s="213"/>
      <c r="AA68" s="213"/>
      <c r="AB68" s="213"/>
      <c r="AC68" s="213"/>
      <c r="AD68" s="213"/>
      <c r="AE68" s="213"/>
      <c r="AF68" s="213"/>
      <c r="AG68" s="213" t="s">
        <v>132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x14ac:dyDescent="0.2">
      <c r="A69" s="224" t="s">
        <v>103</v>
      </c>
      <c r="B69" s="225" t="s">
        <v>62</v>
      </c>
      <c r="C69" s="240" t="s">
        <v>63</v>
      </c>
      <c r="D69" s="226"/>
      <c r="E69" s="227"/>
      <c r="F69" s="228"/>
      <c r="G69" s="228">
        <f>SUMIF(AG70:AG78,"&lt;&gt;NOR",G70:G78)</f>
        <v>0</v>
      </c>
      <c r="H69" s="228"/>
      <c r="I69" s="228">
        <f>SUM(I70:I78)</f>
        <v>0</v>
      </c>
      <c r="J69" s="228"/>
      <c r="K69" s="228">
        <f>SUM(K70:K78)</f>
        <v>0</v>
      </c>
      <c r="L69" s="228"/>
      <c r="M69" s="228">
        <f>SUM(M70:M78)</f>
        <v>0</v>
      </c>
      <c r="N69" s="228"/>
      <c r="O69" s="228">
        <f>SUM(O70:O78)</f>
        <v>0.03</v>
      </c>
      <c r="P69" s="228"/>
      <c r="Q69" s="228">
        <f>SUM(Q70:Q78)</f>
        <v>0</v>
      </c>
      <c r="R69" s="228"/>
      <c r="S69" s="228"/>
      <c r="T69" s="229"/>
      <c r="U69" s="223"/>
      <c r="V69" s="223">
        <f>SUM(V70:V78)</f>
        <v>0.66</v>
      </c>
      <c r="W69" s="223"/>
      <c r="X69" s="223"/>
      <c r="AG69" t="s">
        <v>104</v>
      </c>
    </row>
    <row r="70" spans="1:60" ht="33.75" outlineLevel="1" x14ac:dyDescent="0.2">
      <c r="A70" s="230">
        <v>13</v>
      </c>
      <c r="B70" s="231" t="s">
        <v>185</v>
      </c>
      <c r="C70" s="241" t="s">
        <v>186</v>
      </c>
      <c r="D70" s="232" t="s">
        <v>125</v>
      </c>
      <c r="E70" s="233">
        <v>0.51749999999999996</v>
      </c>
      <c r="F70" s="234"/>
      <c r="G70" s="235">
        <f>ROUND(E70*F70,2)</f>
        <v>0</v>
      </c>
      <c r="H70" s="234"/>
      <c r="I70" s="235">
        <f>ROUND(E70*H70,2)</f>
        <v>0</v>
      </c>
      <c r="J70" s="234"/>
      <c r="K70" s="235">
        <f>ROUND(E70*J70,2)</f>
        <v>0</v>
      </c>
      <c r="L70" s="235">
        <v>15</v>
      </c>
      <c r="M70" s="235">
        <f>G70*(1+L70/100)</f>
        <v>0</v>
      </c>
      <c r="N70" s="235">
        <v>5.7520000000000002E-2</v>
      </c>
      <c r="O70" s="235">
        <f>ROUND(E70*N70,2)</f>
        <v>0.03</v>
      </c>
      <c r="P70" s="235">
        <v>0</v>
      </c>
      <c r="Q70" s="235">
        <f>ROUND(E70*P70,2)</f>
        <v>0</v>
      </c>
      <c r="R70" s="235" t="s">
        <v>187</v>
      </c>
      <c r="S70" s="235" t="s">
        <v>108</v>
      </c>
      <c r="T70" s="236" t="s">
        <v>108</v>
      </c>
      <c r="U70" s="222">
        <v>1.0067200000000001</v>
      </c>
      <c r="V70" s="222">
        <f>ROUND(E70*U70,2)</f>
        <v>0.52</v>
      </c>
      <c r="W70" s="222"/>
      <c r="X70" s="222" t="s">
        <v>127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128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20"/>
      <c r="B71" s="221"/>
      <c r="C71" s="257" t="s">
        <v>188</v>
      </c>
      <c r="D71" s="248"/>
      <c r="E71" s="248"/>
      <c r="F71" s="248"/>
      <c r="G71" s="248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13"/>
      <c r="Z71" s="213"/>
      <c r="AA71" s="213"/>
      <c r="AB71" s="213"/>
      <c r="AC71" s="213"/>
      <c r="AD71" s="213"/>
      <c r="AE71" s="213"/>
      <c r="AF71" s="213"/>
      <c r="AG71" s="213" t="s">
        <v>130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20"/>
      <c r="B72" s="221"/>
      <c r="C72" s="259" t="s">
        <v>189</v>
      </c>
      <c r="D72" s="249"/>
      <c r="E72" s="249"/>
      <c r="F72" s="249"/>
      <c r="G72" s="249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13"/>
      <c r="Z72" s="213"/>
      <c r="AA72" s="213"/>
      <c r="AB72" s="213"/>
      <c r="AC72" s="213"/>
      <c r="AD72" s="213"/>
      <c r="AE72" s="213"/>
      <c r="AF72" s="213"/>
      <c r="AG72" s="213" t="s">
        <v>113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20"/>
      <c r="B73" s="221"/>
      <c r="C73" s="258" t="s">
        <v>190</v>
      </c>
      <c r="D73" s="246"/>
      <c r="E73" s="247"/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13"/>
      <c r="Z73" s="213"/>
      <c r="AA73" s="213"/>
      <c r="AB73" s="213"/>
      <c r="AC73" s="213"/>
      <c r="AD73" s="213"/>
      <c r="AE73" s="213"/>
      <c r="AF73" s="213"/>
      <c r="AG73" s="213" t="s">
        <v>132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20"/>
      <c r="B74" s="221"/>
      <c r="C74" s="258" t="s">
        <v>275</v>
      </c>
      <c r="D74" s="246"/>
      <c r="E74" s="247">
        <v>0.51749999999999996</v>
      </c>
      <c r="F74" s="222"/>
      <c r="G74" s="222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13"/>
      <c r="Z74" s="213"/>
      <c r="AA74" s="213"/>
      <c r="AB74" s="213"/>
      <c r="AC74" s="213"/>
      <c r="AD74" s="213"/>
      <c r="AE74" s="213"/>
      <c r="AF74" s="213"/>
      <c r="AG74" s="213" t="s">
        <v>132</v>
      </c>
      <c r="AH74" s="213">
        <v>0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ht="22.5" outlineLevel="1" x14ac:dyDescent="0.2">
      <c r="A75" s="230">
        <v>14</v>
      </c>
      <c r="B75" s="231" t="s">
        <v>192</v>
      </c>
      <c r="C75" s="241" t="s">
        <v>193</v>
      </c>
      <c r="D75" s="232" t="s">
        <v>125</v>
      </c>
      <c r="E75" s="233">
        <v>0.51749999999999996</v>
      </c>
      <c r="F75" s="234"/>
      <c r="G75" s="235">
        <f>ROUND(E75*F75,2)</f>
        <v>0</v>
      </c>
      <c r="H75" s="234"/>
      <c r="I75" s="235">
        <f>ROUND(E75*H75,2)</f>
        <v>0</v>
      </c>
      <c r="J75" s="234"/>
      <c r="K75" s="235">
        <f>ROUND(E75*J75,2)</f>
        <v>0</v>
      </c>
      <c r="L75" s="235">
        <v>15</v>
      </c>
      <c r="M75" s="235">
        <f>G75*(1+L75/100)</f>
        <v>0</v>
      </c>
      <c r="N75" s="235">
        <v>7.2000000000000005E-4</v>
      </c>
      <c r="O75" s="235">
        <f>ROUND(E75*N75,2)</f>
        <v>0</v>
      </c>
      <c r="P75" s="235">
        <v>0</v>
      </c>
      <c r="Q75" s="235">
        <f>ROUND(E75*P75,2)</f>
        <v>0</v>
      </c>
      <c r="R75" s="235" t="s">
        <v>175</v>
      </c>
      <c r="S75" s="235" t="s">
        <v>108</v>
      </c>
      <c r="T75" s="236" t="s">
        <v>108</v>
      </c>
      <c r="U75" s="222">
        <v>0.26500000000000001</v>
      </c>
      <c r="V75" s="222">
        <f>ROUND(E75*U75,2)</f>
        <v>0.14000000000000001</v>
      </c>
      <c r="W75" s="222"/>
      <c r="X75" s="222" t="s">
        <v>127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128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20"/>
      <c r="B76" s="221"/>
      <c r="C76" s="257" t="s">
        <v>194</v>
      </c>
      <c r="D76" s="248"/>
      <c r="E76" s="248"/>
      <c r="F76" s="248"/>
      <c r="G76" s="248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13"/>
      <c r="Z76" s="213"/>
      <c r="AA76" s="213"/>
      <c r="AB76" s="213"/>
      <c r="AC76" s="213"/>
      <c r="AD76" s="213"/>
      <c r="AE76" s="213"/>
      <c r="AF76" s="213"/>
      <c r="AG76" s="213" t="s">
        <v>130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20"/>
      <c r="B77" s="221"/>
      <c r="C77" s="259" t="s">
        <v>194</v>
      </c>
      <c r="D77" s="249"/>
      <c r="E77" s="249"/>
      <c r="F77" s="249"/>
      <c r="G77" s="249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13"/>
      <c r="Z77" s="213"/>
      <c r="AA77" s="213"/>
      <c r="AB77" s="213"/>
      <c r="AC77" s="213"/>
      <c r="AD77" s="213"/>
      <c r="AE77" s="213"/>
      <c r="AF77" s="213"/>
      <c r="AG77" s="213" t="s">
        <v>113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20"/>
      <c r="B78" s="221"/>
      <c r="C78" s="258" t="s">
        <v>276</v>
      </c>
      <c r="D78" s="246"/>
      <c r="E78" s="247">
        <v>0.51749999999999996</v>
      </c>
      <c r="F78" s="222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13"/>
      <c r="Z78" s="213"/>
      <c r="AA78" s="213"/>
      <c r="AB78" s="213"/>
      <c r="AC78" s="213"/>
      <c r="AD78" s="213"/>
      <c r="AE78" s="213"/>
      <c r="AF78" s="213"/>
      <c r="AG78" s="213" t="s">
        <v>132</v>
      </c>
      <c r="AH78" s="213">
        <v>5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x14ac:dyDescent="0.2">
      <c r="A79" s="224" t="s">
        <v>103</v>
      </c>
      <c r="B79" s="225" t="s">
        <v>64</v>
      </c>
      <c r="C79" s="240" t="s">
        <v>65</v>
      </c>
      <c r="D79" s="226"/>
      <c r="E79" s="227"/>
      <c r="F79" s="228"/>
      <c r="G79" s="228">
        <f>SUMIF(AG80:AG85,"&lt;&gt;NOR",G80:G85)</f>
        <v>0</v>
      </c>
      <c r="H79" s="228"/>
      <c r="I79" s="228">
        <f>SUM(I80:I85)</f>
        <v>0</v>
      </c>
      <c r="J79" s="228"/>
      <c r="K79" s="228">
        <f>SUM(K80:K85)</f>
        <v>0</v>
      </c>
      <c r="L79" s="228"/>
      <c r="M79" s="228">
        <f>SUM(M80:M85)</f>
        <v>0</v>
      </c>
      <c r="N79" s="228"/>
      <c r="O79" s="228">
        <f>SUM(O80:O85)</f>
        <v>2.2400000000000002</v>
      </c>
      <c r="P79" s="228"/>
      <c r="Q79" s="228">
        <f>SUM(Q80:Q85)</f>
        <v>0</v>
      </c>
      <c r="R79" s="228"/>
      <c r="S79" s="228"/>
      <c r="T79" s="229"/>
      <c r="U79" s="223"/>
      <c r="V79" s="223">
        <f>SUM(V80:V85)</f>
        <v>2.4699999999999998</v>
      </c>
      <c r="W79" s="223"/>
      <c r="X79" s="223"/>
      <c r="AG79" t="s">
        <v>104</v>
      </c>
    </row>
    <row r="80" spans="1:60" ht="33.75" outlineLevel="1" x14ac:dyDescent="0.2">
      <c r="A80" s="230">
        <v>15</v>
      </c>
      <c r="B80" s="231" t="s">
        <v>196</v>
      </c>
      <c r="C80" s="241" t="s">
        <v>197</v>
      </c>
      <c r="D80" s="232" t="s">
        <v>145</v>
      </c>
      <c r="E80" s="233">
        <v>6</v>
      </c>
      <c r="F80" s="234"/>
      <c r="G80" s="235">
        <f>ROUND(E80*F80,2)</f>
        <v>0</v>
      </c>
      <c r="H80" s="234"/>
      <c r="I80" s="235">
        <f>ROUND(E80*H80,2)</f>
        <v>0</v>
      </c>
      <c r="J80" s="234"/>
      <c r="K80" s="235">
        <f>ROUND(E80*J80,2)</f>
        <v>0</v>
      </c>
      <c r="L80" s="235">
        <v>15</v>
      </c>
      <c r="M80" s="235">
        <f>G80*(1+L80/100)</f>
        <v>0</v>
      </c>
      <c r="N80" s="235">
        <v>0.15223999999999999</v>
      </c>
      <c r="O80" s="235">
        <f>ROUND(E80*N80,2)</f>
        <v>0.91</v>
      </c>
      <c r="P80" s="235">
        <v>0</v>
      </c>
      <c r="Q80" s="235">
        <f>ROUND(E80*P80,2)</f>
        <v>0</v>
      </c>
      <c r="R80" s="235" t="s">
        <v>126</v>
      </c>
      <c r="S80" s="235" t="s">
        <v>108</v>
      </c>
      <c r="T80" s="236" t="s">
        <v>108</v>
      </c>
      <c r="U80" s="222">
        <v>0.14000000000000001</v>
      </c>
      <c r="V80" s="222">
        <f>ROUND(E80*U80,2)</f>
        <v>0.84</v>
      </c>
      <c r="W80" s="222"/>
      <c r="X80" s="222" t="s">
        <v>127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128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20"/>
      <c r="B81" s="221"/>
      <c r="C81" s="257" t="s">
        <v>198</v>
      </c>
      <c r="D81" s="248"/>
      <c r="E81" s="248"/>
      <c r="F81" s="248"/>
      <c r="G81" s="248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13"/>
      <c r="Z81" s="213"/>
      <c r="AA81" s="213"/>
      <c r="AB81" s="213"/>
      <c r="AC81" s="213"/>
      <c r="AD81" s="213"/>
      <c r="AE81" s="213"/>
      <c r="AF81" s="213"/>
      <c r="AG81" s="213" t="s">
        <v>130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20"/>
      <c r="B82" s="221"/>
      <c r="C82" s="258" t="s">
        <v>277</v>
      </c>
      <c r="D82" s="246"/>
      <c r="E82" s="247">
        <v>6</v>
      </c>
      <c r="F82" s="222"/>
      <c r="G82" s="222"/>
      <c r="H82" s="222"/>
      <c r="I82" s="222"/>
      <c r="J82" s="222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13"/>
      <c r="Z82" s="213"/>
      <c r="AA82" s="213"/>
      <c r="AB82" s="213"/>
      <c r="AC82" s="213"/>
      <c r="AD82" s="213"/>
      <c r="AE82" s="213"/>
      <c r="AF82" s="213"/>
      <c r="AG82" s="213" t="s">
        <v>132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ht="45" outlineLevel="1" x14ac:dyDescent="0.2">
      <c r="A83" s="230">
        <v>16</v>
      </c>
      <c r="B83" s="231" t="s">
        <v>200</v>
      </c>
      <c r="C83" s="241" t="s">
        <v>201</v>
      </c>
      <c r="D83" s="232" t="s">
        <v>145</v>
      </c>
      <c r="E83" s="233">
        <v>6</v>
      </c>
      <c r="F83" s="234"/>
      <c r="G83" s="235">
        <f>ROUND(E83*F83,2)</f>
        <v>0</v>
      </c>
      <c r="H83" s="234"/>
      <c r="I83" s="235">
        <f>ROUND(E83*H83,2)</f>
        <v>0</v>
      </c>
      <c r="J83" s="234"/>
      <c r="K83" s="235">
        <f>ROUND(E83*J83,2)</f>
        <v>0</v>
      </c>
      <c r="L83" s="235">
        <v>15</v>
      </c>
      <c r="M83" s="235">
        <f>G83*(1+L83/100)</f>
        <v>0</v>
      </c>
      <c r="N83" s="235">
        <v>0.22133</v>
      </c>
      <c r="O83" s="235">
        <f>ROUND(E83*N83,2)</f>
        <v>1.33</v>
      </c>
      <c r="P83" s="235">
        <v>0</v>
      </c>
      <c r="Q83" s="235">
        <f>ROUND(E83*P83,2)</f>
        <v>0</v>
      </c>
      <c r="R83" s="235" t="s">
        <v>126</v>
      </c>
      <c r="S83" s="235" t="s">
        <v>108</v>
      </c>
      <c r="T83" s="236" t="s">
        <v>108</v>
      </c>
      <c r="U83" s="222">
        <v>0.27200000000000002</v>
      </c>
      <c r="V83" s="222">
        <f>ROUND(E83*U83,2)</f>
        <v>1.63</v>
      </c>
      <c r="W83" s="222"/>
      <c r="X83" s="222" t="s">
        <v>127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128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20"/>
      <c r="B84" s="221"/>
      <c r="C84" s="257" t="s">
        <v>202</v>
      </c>
      <c r="D84" s="248"/>
      <c r="E84" s="248"/>
      <c r="F84" s="248"/>
      <c r="G84" s="248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13"/>
      <c r="Z84" s="213"/>
      <c r="AA84" s="213"/>
      <c r="AB84" s="213"/>
      <c r="AC84" s="213"/>
      <c r="AD84" s="213"/>
      <c r="AE84" s="213"/>
      <c r="AF84" s="213"/>
      <c r="AG84" s="213" t="s">
        <v>130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20"/>
      <c r="B85" s="221"/>
      <c r="C85" s="258" t="s">
        <v>277</v>
      </c>
      <c r="D85" s="246"/>
      <c r="E85" s="247">
        <v>6</v>
      </c>
      <c r="F85" s="222"/>
      <c r="G85" s="222"/>
      <c r="H85" s="222"/>
      <c r="I85" s="222"/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13"/>
      <c r="Z85" s="213"/>
      <c r="AA85" s="213"/>
      <c r="AB85" s="213"/>
      <c r="AC85" s="213"/>
      <c r="AD85" s="213"/>
      <c r="AE85" s="213"/>
      <c r="AF85" s="213"/>
      <c r="AG85" s="213" t="s">
        <v>132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x14ac:dyDescent="0.2">
      <c r="A86" s="224" t="s">
        <v>103</v>
      </c>
      <c r="B86" s="225" t="s">
        <v>68</v>
      </c>
      <c r="C86" s="240" t="s">
        <v>69</v>
      </c>
      <c r="D86" s="226"/>
      <c r="E86" s="227"/>
      <c r="F86" s="228"/>
      <c r="G86" s="228">
        <f>SUMIF(AG87:AG88,"&lt;&gt;NOR",G87:G88)</f>
        <v>0</v>
      </c>
      <c r="H86" s="228"/>
      <c r="I86" s="228">
        <f>SUM(I87:I88)</f>
        <v>0</v>
      </c>
      <c r="J86" s="228"/>
      <c r="K86" s="228">
        <f>SUM(K87:K88)</f>
        <v>0</v>
      </c>
      <c r="L86" s="228"/>
      <c r="M86" s="228">
        <f>SUM(M87:M88)</f>
        <v>0</v>
      </c>
      <c r="N86" s="228"/>
      <c r="O86" s="228">
        <f>SUM(O87:O88)</f>
        <v>0</v>
      </c>
      <c r="P86" s="228"/>
      <c r="Q86" s="228">
        <f>SUM(Q87:Q88)</f>
        <v>0</v>
      </c>
      <c r="R86" s="228"/>
      <c r="S86" s="228"/>
      <c r="T86" s="229"/>
      <c r="U86" s="223"/>
      <c r="V86" s="223">
        <f>SUM(V87:V88)</f>
        <v>10.79</v>
      </c>
      <c r="W86" s="223"/>
      <c r="X86" s="223"/>
      <c r="AG86" t="s">
        <v>104</v>
      </c>
    </row>
    <row r="87" spans="1:60" outlineLevel="1" x14ac:dyDescent="0.2">
      <c r="A87" s="230">
        <v>17</v>
      </c>
      <c r="B87" s="231" t="s">
        <v>220</v>
      </c>
      <c r="C87" s="241" t="s">
        <v>221</v>
      </c>
      <c r="D87" s="232" t="s">
        <v>182</v>
      </c>
      <c r="E87" s="233">
        <v>34.046840000000003</v>
      </c>
      <c r="F87" s="234"/>
      <c r="G87" s="235">
        <f>ROUND(E87*F87,2)</f>
        <v>0</v>
      </c>
      <c r="H87" s="234"/>
      <c r="I87" s="235">
        <f>ROUND(E87*H87,2)</f>
        <v>0</v>
      </c>
      <c r="J87" s="234"/>
      <c r="K87" s="235">
        <f>ROUND(E87*J87,2)</f>
        <v>0</v>
      </c>
      <c r="L87" s="235">
        <v>15</v>
      </c>
      <c r="M87" s="235">
        <f>G87*(1+L87/100)</f>
        <v>0</v>
      </c>
      <c r="N87" s="235">
        <v>0</v>
      </c>
      <c r="O87" s="235">
        <f>ROUND(E87*N87,2)</f>
        <v>0</v>
      </c>
      <c r="P87" s="235">
        <v>0</v>
      </c>
      <c r="Q87" s="235">
        <f>ROUND(E87*P87,2)</f>
        <v>0</v>
      </c>
      <c r="R87" s="235" t="s">
        <v>175</v>
      </c>
      <c r="S87" s="235" t="s">
        <v>108</v>
      </c>
      <c r="T87" s="236" t="s">
        <v>108</v>
      </c>
      <c r="U87" s="222">
        <v>0.317</v>
      </c>
      <c r="V87" s="222">
        <f>ROUND(E87*U87,2)</f>
        <v>10.79</v>
      </c>
      <c r="W87" s="222"/>
      <c r="X87" s="222" t="s">
        <v>222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223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ht="22.5" outlineLevel="1" x14ac:dyDescent="0.2">
      <c r="A88" s="220"/>
      <c r="B88" s="221"/>
      <c r="C88" s="257" t="s">
        <v>224</v>
      </c>
      <c r="D88" s="248"/>
      <c r="E88" s="248"/>
      <c r="F88" s="248"/>
      <c r="G88" s="248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13"/>
      <c r="Z88" s="213"/>
      <c r="AA88" s="213"/>
      <c r="AB88" s="213"/>
      <c r="AC88" s="213"/>
      <c r="AD88" s="213"/>
      <c r="AE88" s="213"/>
      <c r="AF88" s="213"/>
      <c r="AG88" s="213" t="s">
        <v>130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37" t="str">
        <f>C88</f>
        <v>přesun hmot pro budovy občanské výstavby (JKSO 801), budovy pro bydlení (JKSO 803) budovy pro výrobu a služby (JKSO 812) s nosnou svislou konstrukcí zděnou z cihel nebo tvárnic nebo kovovou</v>
      </c>
      <c r="BB88" s="213"/>
      <c r="BC88" s="213"/>
      <c r="BD88" s="213"/>
      <c r="BE88" s="213"/>
      <c r="BF88" s="213"/>
      <c r="BG88" s="213"/>
      <c r="BH88" s="213"/>
    </row>
    <row r="89" spans="1:60" x14ac:dyDescent="0.2">
      <c r="A89" s="224" t="s">
        <v>103</v>
      </c>
      <c r="B89" s="225" t="s">
        <v>70</v>
      </c>
      <c r="C89" s="240" t="s">
        <v>71</v>
      </c>
      <c r="D89" s="226"/>
      <c r="E89" s="227"/>
      <c r="F89" s="228"/>
      <c r="G89" s="228">
        <f>SUMIF(AG90:AG93,"&lt;&gt;NOR",G90:G93)</f>
        <v>0</v>
      </c>
      <c r="H89" s="228"/>
      <c r="I89" s="228">
        <f>SUM(I90:I93)</f>
        <v>0</v>
      </c>
      <c r="J89" s="228"/>
      <c r="K89" s="228">
        <f>SUM(K90:K93)</f>
        <v>0</v>
      </c>
      <c r="L89" s="228"/>
      <c r="M89" s="228">
        <f>SUM(M90:M93)</f>
        <v>0</v>
      </c>
      <c r="N89" s="228"/>
      <c r="O89" s="228">
        <f>SUM(O90:O93)</f>
        <v>0</v>
      </c>
      <c r="P89" s="228"/>
      <c r="Q89" s="228">
        <f>SUM(Q90:Q93)</f>
        <v>0</v>
      </c>
      <c r="R89" s="228"/>
      <c r="S89" s="228"/>
      <c r="T89" s="229"/>
      <c r="U89" s="223"/>
      <c r="V89" s="223">
        <f>SUM(V90:V93)</f>
        <v>17.41</v>
      </c>
      <c r="W89" s="223"/>
      <c r="X89" s="223"/>
      <c r="AG89" t="s">
        <v>104</v>
      </c>
    </row>
    <row r="90" spans="1:60" outlineLevel="1" x14ac:dyDescent="0.2">
      <c r="A90" s="230">
        <v>18</v>
      </c>
      <c r="B90" s="231" t="s">
        <v>225</v>
      </c>
      <c r="C90" s="241" t="s">
        <v>226</v>
      </c>
      <c r="D90" s="232" t="s">
        <v>182</v>
      </c>
      <c r="E90" s="233">
        <v>35.540399999999998</v>
      </c>
      <c r="F90" s="234"/>
      <c r="G90" s="235">
        <f>ROUND(E90*F90,2)</f>
        <v>0</v>
      </c>
      <c r="H90" s="234"/>
      <c r="I90" s="235">
        <f>ROUND(E90*H90,2)</f>
        <v>0</v>
      </c>
      <c r="J90" s="234"/>
      <c r="K90" s="235">
        <f>ROUND(E90*J90,2)</f>
        <v>0</v>
      </c>
      <c r="L90" s="235">
        <v>15</v>
      </c>
      <c r="M90" s="235">
        <f>G90*(1+L90/100)</f>
        <v>0</v>
      </c>
      <c r="N90" s="235">
        <v>0</v>
      </c>
      <c r="O90" s="235">
        <f>ROUND(E90*N90,2)</f>
        <v>0</v>
      </c>
      <c r="P90" s="235">
        <v>0</v>
      </c>
      <c r="Q90" s="235">
        <f>ROUND(E90*P90,2)</f>
        <v>0</v>
      </c>
      <c r="R90" s="235" t="s">
        <v>227</v>
      </c>
      <c r="S90" s="235" t="s">
        <v>108</v>
      </c>
      <c r="T90" s="236" t="s">
        <v>108</v>
      </c>
      <c r="U90" s="222">
        <v>0.49</v>
      </c>
      <c r="V90" s="222">
        <f>ROUND(E90*U90,2)</f>
        <v>17.41</v>
      </c>
      <c r="W90" s="222"/>
      <c r="X90" s="222" t="s">
        <v>228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229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20"/>
      <c r="B91" s="221"/>
      <c r="C91" s="242" t="s">
        <v>230</v>
      </c>
      <c r="D91" s="238"/>
      <c r="E91" s="238"/>
      <c r="F91" s="238"/>
      <c r="G91" s="238"/>
      <c r="H91" s="222"/>
      <c r="I91" s="222"/>
      <c r="J91" s="222"/>
      <c r="K91" s="222"/>
      <c r="L91" s="222"/>
      <c r="M91" s="222"/>
      <c r="N91" s="222"/>
      <c r="O91" s="222"/>
      <c r="P91" s="222"/>
      <c r="Q91" s="222"/>
      <c r="R91" s="222"/>
      <c r="S91" s="222"/>
      <c r="T91" s="222"/>
      <c r="U91" s="222"/>
      <c r="V91" s="222"/>
      <c r="W91" s="222"/>
      <c r="X91" s="222"/>
      <c r="Y91" s="213"/>
      <c r="Z91" s="213"/>
      <c r="AA91" s="213"/>
      <c r="AB91" s="213"/>
      <c r="AC91" s="213"/>
      <c r="AD91" s="213"/>
      <c r="AE91" s="213"/>
      <c r="AF91" s="213"/>
      <c r="AG91" s="213" t="s">
        <v>113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50">
        <v>19</v>
      </c>
      <c r="B92" s="251" t="s">
        <v>231</v>
      </c>
      <c r="C92" s="260" t="s">
        <v>232</v>
      </c>
      <c r="D92" s="252" t="s">
        <v>182</v>
      </c>
      <c r="E92" s="253">
        <v>497.56560000000002</v>
      </c>
      <c r="F92" s="254"/>
      <c r="G92" s="255">
        <f>ROUND(E92*F92,2)</f>
        <v>0</v>
      </c>
      <c r="H92" s="254"/>
      <c r="I92" s="255">
        <f>ROUND(E92*H92,2)</f>
        <v>0</v>
      </c>
      <c r="J92" s="254"/>
      <c r="K92" s="255">
        <f>ROUND(E92*J92,2)</f>
        <v>0</v>
      </c>
      <c r="L92" s="255">
        <v>15</v>
      </c>
      <c r="M92" s="255">
        <f>G92*(1+L92/100)</f>
        <v>0</v>
      </c>
      <c r="N92" s="255">
        <v>0</v>
      </c>
      <c r="O92" s="255">
        <f>ROUND(E92*N92,2)</f>
        <v>0</v>
      </c>
      <c r="P92" s="255">
        <v>0</v>
      </c>
      <c r="Q92" s="255">
        <f>ROUND(E92*P92,2)</f>
        <v>0</v>
      </c>
      <c r="R92" s="255" t="s">
        <v>227</v>
      </c>
      <c r="S92" s="255" t="s">
        <v>108</v>
      </c>
      <c r="T92" s="256" t="s">
        <v>108</v>
      </c>
      <c r="U92" s="222">
        <v>0</v>
      </c>
      <c r="V92" s="222">
        <f>ROUND(E92*U92,2)</f>
        <v>0</v>
      </c>
      <c r="W92" s="222"/>
      <c r="X92" s="222" t="s">
        <v>228</v>
      </c>
      <c r="Y92" s="213"/>
      <c r="Z92" s="213"/>
      <c r="AA92" s="213"/>
      <c r="AB92" s="213"/>
      <c r="AC92" s="213"/>
      <c r="AD92" s="213"/>
      <c r="AE92" s="213"/>
      <c r="AF92" s="213"/>
      <c r="AG92" s="213" t="s">
        <v>229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30">
        <v>20</v>
      </c>
      <c r="B93" s="231" t="s">
        <v>233</v>
      </c>
      <c r="C93" s="241" t="s">
        <v>234</v>
      </c>
      <c r="D93" s="232" t="s">
        <v>182</v>
      </c>
      <c r="E93" s="233">
        <v>35.540399999999998</v>
      </c>
      <c r="F93" s="234"/>
      <c r="G93" s="235">
        <f>ROUND(E93*F93,2)</f>
        <v>0</v>
      </c>
      <c r="H93" s="234"/>
      <c r="I93" s="235">
        <f>ROUND(E93*H93,2)</f>
        <v>0</v>
      </c>
      <c r="J93" s="234"/>
      <c r="K93" s="235">
        <f>ROUND(E93*J93,2)</f>
        <v>0</v>
      </c>
      <c r="L93" s="235">
        <v>15</v>
      </c>
      <c r="M93" s="235">
        <f>G93*(1+L93/100)</f>
        <v>0</v>
      </c>
      <c r="N93" s="235">
        <v>0</v>
      </c>
      <c r="O93" s="235">
        <f>ROUND(E93*N93,2)</f>
        <v>0</v>
      </c>
      <c r="P93" s="235">
        <v>0</v>
      </c>
      <c r="Q93" s="235">
        <f>ROUND(E93*P93,2)</f>
        <v>0</v>
      </c>
      <c r="R93" s="235" t="s">
        <v>227</v>
      </c>
      <c r="S93" s="235" t="s">
        <v>108</v>
      </c>
      <c r="T93" s="236" t="s">
        <v>235</v>
      </c>
      <c r="U93" s="222">
        <v>0</v>
      </c>
      <c r="V93" s="222">
        <f>ROUND(E93*U93,2)</f>
        <v>0</v>
      </c>
      <c r="W93" s="222"/>
      <c r="X93" s="222" t="s">
        <v>228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229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x14ac:dyDescent="0.2">
      <c r="A94" s="3"/>
      <c r="B94" s="4"/>
      <c r="C94" s="243"/>
      <c r="D94" s="6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AE94">
        <v>15</v>
      </c>
      <c r="AF94">
        <v>21</v>
      </c>
      <c r="AG94" t="s">
        <v>90</v>
      </c>
    </row>
    <row r="95" spans="1:60" x14ac:dyDescent="0.2">
      <c r="A95" s="216"/>
      <c r="B95" s="217" t="s">
        <v>29</v>
      </c>
      <c r="C95" s="244"/>
      <c r="D95" s="218"/>
      <c r="E95" s="219"/>
      <c r="F95" s="219"/>
      <c r="G95" s="239">
        <f>G8+G47+G69+G79+G86+G89</f>
        <v>0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AE95">
        <f>SUMIF(L7:L93,AE94,G7:G93)</f>
        <v>0</v>
      </c>
      <c r="AF95">
        <f>SUMIF(L7:L93,AF94,G7:G93)</f>
        <v>0</v>
      </c>
      <c r="AG95" t="s">
        <v>120</v>
      </c>
    </row>
    <row r="96" spans="1:60" x14ac:dyDescent="0.2">
      <c r="C96" s="245"/>
      <c r="D96" s="10"/>
      <c r="AG96" t="s">
        <v>121</v>
      </c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id5ZSoStLZoHjqBW4TpYGKnucNYKfS0DE9ECTNiua9sdOO4/APHs75wCPOB+DewXGjAFqhlO4PLxoMYW71Zew==" saltValue="LJ2kxVw35yzaocRrSAvN5w==" spinCount="100000" sheet="1"/>
  <mergeCells count="21">
    <mergeCell ref="C84:G84"/>
    <mergeCell ref="C88:G88"/>
    <mergeCell ref="C91:G91"/>
    <mergeCell ref="C54:G54"/>
    <mergeCell ref="C71:G71"/>
    <mergeCell ref="C72:G72"/>
    <mergeCell ref="C76:G76"/>
    <mergeCell ref="C77:G77"/>
    <mergeCell ref="C81:G81"/>
    <mergeCell ref="C20:G20"/>
    <mergeCell ref="C36:G36"/>
    <mergeCell ref="C39:G39"/>
    <mergeCell ref="C40:G40"/>
    <mergeCell ref="C43:G43"/>
    <mergeCell ref="C51:G51"/>
    <mergeCell ref="A1:G1"/>
    <mergeCell ref="C2:G2"/>
    <mergeCell ref="C3:G3"/>
    <mergeCell ref="C4:G4"/>
    <mergeCell ref="C10:G10"/>
    <mergeCell ref="C17:G1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SO 04 01 Naklady</vt:lpstr>
      <vt:lpstr>SO 01 01 Pol</vt:lpstr>
      <vt:lpstr>SO 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'SO 02 01 Pol'!Názvy_tisku</vt:lpstr>
      <vt:lpstr>'SO 04 01 Naklady'!Názvy_tisku</vt:lpstr>
      <vt:lpstr>oadresa</vt:lpstr>
      <vt:lpstr>Stavba!Objednatel</vt:lpstr>
      <vt:lpstr>Stavba!Objekt</vt:lpstr>
      <vt:lpstr>'SO 01 01 Pol'!Oblast_tisku</vt:lpstr>
      <vt:lpstr>'SO 02 01 Pol'!Oblast_tisku</vt:lpstr>
      <vt:lpstr>'SO 04 01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Projektum</dc:creator>
  <cp:lastModifiedBy>Projektum</cp:lastModifiedBy>
  <cp:lastPrinted>2019-03-19T12:27:02Z</cp:lastPrinted>
  <dcterms:created xsi:type="dcterms:W3CDTF">2009-04-08T07:15:50Z</dcterms:created>
  <dcterms:modified xsi:type="dcterms:W3CDTF">2021-03-11T09:35:29Z</dcterms:modified>
</cp:coreProperties>
</file>